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</externalReferences>
  <definedNames>
    <definedName name="_xlnm.Print_Area" localSheetId="0">'Part-I'!$A$1:$T$34</definedName>
    <definedName name="_xlnm.Print_Area" localSheetId="1">'Part-II'!$A$1:$P$37</definedName>
    <definedName name="_xlnm.Print_Area" localSheetId="2">'Part-III.'!$A$1:$BJ$21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<sst xmlns="http://schemas.openxmlformats.org/spreadsheetml/2006/main" count="372" uniqueCount="133">
  <si>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</si>
  <si>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</si>
  <si>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</si>
  <si>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</si>
  <si>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</si>
  <si>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</si>
  <si>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</si>
  <si>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</si>
  <si>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</si>
  <si>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</si>
  <si>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</si>
  <si>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</si>
  <si>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</si>
  <si>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</si>
  <si>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</si>
  <si>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</si>
  <si>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</si>
  <si>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</si>
  <si>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</si>
  <si>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</si>
  <si>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</si>
  <si>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</si>
  <si>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</si>
  <si>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</si>
  <si>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</si>
  <si>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</si>
  <si>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</si>
  <si>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</si>
  <si>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</si>
  <si>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</si>
  <si>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</si>
  <si>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</si>
  <si>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</si>
  <si>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</si>
  <si>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</si>
  <si>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</si>
  <si>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</si>
  <si>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</si>
  <si>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</si>
  <si>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</si>
  <si>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</si>
  <si>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</si>
  <si>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Actual O.B. as on 01.04.08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</si>
  <si>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</si>
  <si>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</si>
  <si>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</si>
  <si>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</si>
  <si>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</si>
  <si>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</si>
  <si>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</si>
  <si>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</si>
  <si>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</si>
  <si>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</si>
  <si>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</si>
  <si>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</si>
  <si>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</si>
  <si>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</si>
  <si>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</si>
  <si>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</si>
  <si>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</si>
  <si>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</si>
  <si>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</si>
  <si>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</si>
  <si>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</si>
  <si>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</si>
  <si>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</si>
  <si>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</si>
  <si>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</si>
  <si>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</si>
  <si>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</si>
  <si>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</si>
  <si>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</si>
  <si>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</si>
  <si>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</si>
  <si>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</si>
  <si>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</si>
  <si>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</si>
  <si>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</si>
  <si>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</si>
  <si>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</si>
  <si>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</si>
  <si>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</si>
  <si>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</si>
  <si>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</si>
  <si>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</si>
  <si>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</si>
  <si>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</si>
  <si>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</si>
  <si>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</si>
  <si>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</si>
  <si>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</si>
  <si>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</si>
  <si>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</si>
  <si>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</si>
  <si>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</si>
  <si>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</si>
  <si>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</si>
  <si>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</si>
  <si>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</si>
  <si>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</si>
  <si>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</si>
  <si>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</si>
  <si>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</si>
  <si>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</si>
  <si>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</si>
  <si>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</si>
  <si>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</si>
  <si>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</si>
  <si>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</si>
  <si>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</si>
  <si>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</si>
  <si>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</si>
  <si>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</si>
  <si>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</si>
  <si>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</si>
  <si>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</si>
  <si>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</si>
  <si>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</si>
  <si>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Addl. District Programme Coordinator</t>
  </si>
  <si>
    <t>N.R.E.G.S., Jalpaiguri</t>
  </si>
  <si>
    <t>&amp;</t>
  </si>
  <si>
    <t>Addl. Executive Officer</t>
  </si>
  <si>
    <t>Jalpaiguri Zilla Parishad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</si>
  <si>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</si>
  <si>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</si>
  <si>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</si>
  <si>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>Employment Generation Report for the month of June' 2009</t>
  </si>
  <si>
    <r>
      <t xml:space="preserve">Note </t>
    </r>
    <r>
      <rPr>
        <i/>
        <sz val="14"/>
        <rFont val="CG Omega"/>
        <family val="0"/>
      </rPr>
      <t xml:space="preserve">: A sum of </t>
    </r>
    <r>
      <rPr>
        <b/>
        <i/>
        <u val="single"/>
        <sz val="14"/>
        <rFont val="CG Omega"/>
        <family val="0"/>
      </rPr>
      <t>Rs. 1500.00</t>
    </r>
    <r>
      <rPr>
        <i/>
        <sz val="14"/>
        <rFont val="CG Omega"/>
        <family val="0"/>
      </rPr>
      <t xml:space="preserve"> lacs has been deducted from the opening balance due to non receiving of the amount which was sub-allotted to the districts (E.Medinipur-300.00, W.Medinipur: 500.00 lac, S.24 Parg. 300.00, N. 24 Parg. 400.00) as loan in the previous financial year i.e 2008-09.</t>
    </r>
  </si>
  <si>
    <t>Financial Performance Under NREGA During the year 2009-10 Up to the Month of June' 09</t>
  </si>
  <si>
    <t>Physical Performance Under NREGA During the year 2009-10 Up to the Month of June' 09</t>
  </si>
  <si>
    <t>Transparency Report Under NREGA During the year 2009-10 Up to the Month of June' 09</t>
  </si>
  <si>
    <t>FORMAT FOR MONTHLY PROGRESS REPORT - V-A (Capacity Building - Personnel Report for the Month of June' 2009)</t>
  </si>
  <si>
    <t>FORMAT FOR MONTHLY PROGRESS REPORT - V-B (Capacity Building - Training Report for the Month of June' 2009)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</si>
</sst>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0.000000000000%"/>
  </numFmts>
  <fonts count="108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sz val="11"/>
      <color indexed="12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i/>
      <sz val="12"/>
      <name val="Times New Roman"/>
      <family val="1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sz val="12"/>
      <name val="Palatino Linotype"/>
      <family val="1"/>
    </font>
    <font>
      <b/>
      <sz val="12"/>
      <color indexed="8"/>
      <name val="Palatino Linotype"/>
      <family val="1"/>
    </font>
    <font>
      <b/>
      <sz val="12"/>
      <color indexed="8"/>
      <name val="CG Omega"/>
      <family val="2"/>
    </font>
    <font>
      <sz val="10"/>
      <color indexed="8"/>
      <name val="CG Omega"/>
      <family val="2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b/>
      <i/>
      <u val="single"/>
      <sz val="14"/>
      <name val="CG Omega"/>
      <family val="0"/>
    </font>
    <font>
      <sz val="12"/>
      <color indexed="16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6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6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4" fillId="0" borderId="10" xfId="57" applyFont="1" applyBorder="1">
      <alignment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6" fontId="13" fillId="7" borderId="10" xfId="57" applyNumberFormat="1" applyFont="1" applyFill="1" applyBorder="1" applyAlignment="1">
      <alignment horizontal="right" wrapText="1"/>
      <protection/>
    </xf>
    <xf numFmtId="177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6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6" fontId="13" fillId="0" borderId="0" xfId="57" applyNumberFormat="1" applyFont="1">
      <alignment/>
      <protection/>
    </xf>
    <xf numFmtId="176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0" fillId="0" borderId="10" xfId="58" applyFont="1" applyBorder="1" applyAlignment="1">
      <alignment horizontal="right" vertical="center"/>
      <protection/>
    </xf>
    <xf numFmtId="0" fontId="70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74" fillId="0" borderId="0" xfId="0" applyFont="1" applyAlignment="1">
      <alignment/>
    </xf>
    <xf numFmtId="0" fontId="75" fillId="0" borderId="0" xfId="57" applyFont="1" applyAlignment="1">
      <alignment horizontal="right"/>
      <protection/>
    </xf>
    <xf numFmtId="0" fontId="70" fillId="0" borderId="10" xfId="58" applyFont="1" applyFill="1" applyBorder="1" applyAlignment="1">
      <alignment horizontal="right" vertical="center"/>
      <protection/>
    </xf>
    <xf numFmtId="0" fontId="70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79" fillId="0" borderId="0" xfId="61" applyFont="1">
      <alignment/>
      <protection/>
    </xf>
    <xf numFmtId="0" fontId="12" fillId="0" borderId="0" xfId="61" applyFont="1" applyAlignment="1">
      <alignment/>
      <protection/>
    </xf>
    <xf numFmtId="0" fontId="80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81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82" fillId="0" borderId="0" xfId="61" applyFont="1">
      <alignment/>
      <protection/>
    </xf>
    <xf numFmtId="0" fontId="83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176" fontId="12" fillId="0" borderId="0" xfId="61" applyNumberFormat="1" applyFont="1" applyAlignment="1">
      <alignment horizontal="center"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1" fontId="12" fillId="0" borderId="0" xfId="61" applyNumberFormat="1" applyFont="1" applyBorder="1" applyAlignment="1">
      <alignment vertical="center" textRotation="90"/>
      <protection/>
    </xf>
    <xf numFmtId="2" fontId="12" fillId="0" borderId="0" xfId="61" applyNumberFormat="1" applyFont="1" applyBorder="1" applyAlignment="1">
      <alignment vertical="center" textRotation="90"/>
      <protection/>
    </xf>
    <xf numFmtId="176" fontId="12" fillId="0" borderId="0" xfId="61" applyNumberFormat="1" applyFont="1" applyBorder="1" applyAlignment="1">
      <alignment horizontal="center" vertical="center" textRotation="90"/>
      <protection/>
    </xf>
    <xf numFmtId="0" fontId="12" fillId="0" borderId="0" xfId="6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2" fontId="8" fillId="0" borderId="0" xfId="61" applyNumberFormat="1" applyFont="1">
      <alignment/>
      <protection/>
    </xf>
    <xf numFmtId="0" fontId="86" fillId="0" borderId="0" xfId="61" applyFont="1" applyAlignment="1">
      <alignment/>
      <protection/>
    </xf>
    <xf numFmtId="176" fontId="8" fillId="0" borderId="0" xfId="61" applyNumberFormat="1" applyFont="1" applyAlignment="1">
      <alignment/>
      <protection/>
    </xf>
    <xf numFmtId="0" fontId="13" fillId="0" borderId="0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176" fontId="8" fillId="0" borderId="0" xfId="61" applyNumberFormat="1" applyFont="1">
      <alignment/>
      <protection/>
    </xf>
    <xf numFmtId="0" fontId="8" fillId="0" borderId="0" xfId="61" applyFont="1" applyAlignment="1">
      <alignment/>
      <protection/>
    </xf>
    <xf numFmtId="0" fontId="15" fillId="0" borderId="0" xfId="61" applyFont="1" applyAlignment="1">
      <alignment horizontal="center"/>
      <protection/>
    </xf>
    <xf numFmtId="0" fontId="87" fillId="0" borderId="0" xfId="61" applyFont="1" applyAlignment="1">
      <alignment/>
      <protection/>
    </xf>
    <xf numFmtId="1" fontId="6" fillId="0" borderId="0" xfId="61" applyNumberFormat="1" applyFont="1">
      <alignment/>
      <protection/>
    </xf>
    <xf numFmtId="1" fontId="8" fillId="0" borderId="0" xfId="61" applyNumberFormat="1" applyFont="1" applyAlignment="1">
      <alignment/>
      <protection/>
    </xf>
    <xf numFmtId="1" fontId="87" fillId="0" borderId="0" xfId="61" applyNumberFormat="1" applyFont="1" applyAlignment="1">
      <alignment/>
      <protection/>
    </xf>
    <xf numFmtId="1" fontId="18" fillId="0" borderId="0" xfId="61" applyNumberFormat="1" applyFont="1" applyAlignment="1">
      <alignment/>
      <protection/>
    </xf>
    <xf numFmtId="0" fontId="18" fillId="0" borderId="0" xfId="61" applyFont="1" applyAlignment="1">
      <alignment/>
      <protection/>
    </xf>
    <xf numFmtId="0" fontId="4" fillId="0" borderId="0" xfId="60">
      <alignment/>
      <protection/>
    </xf>
    <xf numFmtId="0" fontId="88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89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90" fillId="0" borderId="10" xfId="60" applyFont="1" applyBorder="1" applyAlignment="1">
      <alignment horizontal="center" vertical="center"/>
      <protection/>
    </xf>
    <xf numFmtId="0" fontId="91" fillId="7" borderId="10" xfId="60" applyFont="1" applyFill="1" applyBorder="1" applyAlignment="1">
      <alignment horizontal="center" vertical="center"/>
      <protection/>
    </xf>
    <xf numFmtId="0" fontId="91" fillId="25" borderId="10" xfId="60" applyFont="1" applyFill="1" applyBorder="1" applyAlignment="1">
      <alignment horizontal="center" vertical="center"/>
      <protection/>
    </xf>
    <xf numFmtId="0" fontId="91" fillId="0" borderId="10" xfId="60" applyFont="1" applyFill="1" applyBorder="1" applyAlignment="1">
      <alignment horizontal="center" vertical="center"/>
      <protection/>
    </xf>
    <xf numFmtId="0" fontId="91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70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92" fillId="0" borderId="10" xfId="60" applyFont="1" applyBorder="1" applyAlignment="1">
      <alignment horizontal="center" vertical="center" wrapText="1"/>
      <protection/>
    </xf>
    <xf numFmtId="0" fontId="93" fillId="4" borderId="10" xfId="60" applyFont="1" applyFill="1" applyBorder="1" applyAlignment="1">
      <alignment horizontal="center" vertical="center" textRotation="90" wrapText="1"/>
      <protection/>
    </xf>
    <xf numFmtId="0" fontId="93" fillId="0" borderId="10" xfId="60" applyFont="1" applyBorder="1" applyAlignment="1">
      <alignment horizontal="center" vertical="center" textRotation="90" wrapText="1"/>
      <protection/>
    </xf>
    <xf numFmtId="0" fontId="93" fillId="24" borderId="10" xfId="60" applyFont="1" applyFill="1" applyBorder="1" applyAlignment="1">
      <alignment horizontal="center" vertical="center" textRotation="90" wrapText="1"/>
      <protection/>
    </xf>
    <xf numFmtId="0" fontId="93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91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9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4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6" fontId="15" fillId="0" borderId="10" xfId="57" applyNumberFormat="1" applyFont="1" applyBorder="1" applyAlignment="1">
      <alignment horizontal="right" wrapText="1"/>
      <protection/>
    </xf>
    <xf numFmtId="176" fontId="95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6" fontId="13" fillId="22" borderId="1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6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8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0" fontId="96" fillId="0" borderId="1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left" vertical="center"/>
    </xf>
    <xf numFmtId="0" fontId="97" fillId="0" borderId="10" xfId="0" applyFont="1" applyFill="1" applyBorder="1" applyAlignment="1">
      <alignment horizontal="right" vertical="center"/>
    </xf>
    <xf numFmtId="177" fontId="79" fillId="0" borderId="10" xfId="62" applyNumberFormat="1" applyFont="1" applyFill="1" applyBorder="1" applyAlignment="1">
      <alignment horizontal="right" vertical="center" wrapText="1"/>
      <protection/>
    </xf>
    <xf numFmtId="2" fontId="95" fillId="0" borderId="10" xfId="57" applyNumberFormat="1" applyFont="1" applyBorder="1" applyAlignment="1">
      <alignment horizontal="right" wrapText="1"/>
      <protection/>
    </xf>
    <xf numFmtId="176" fontId="99" fillId="0" borderId="10" xfId="57" applyNumberFormat="1" applyFont="1" applyBorder="1" applyAlignment="1">
      <alignment horizontal="right" wrapText="1"/>
      <protection/>
    </xf>
    <xf numFmtId="0" fontId="100" fillId="0" borderId="10" xfId="57" applyFont="1" applyBorder="1">
      <alignment/>
      <protection/>
    </xf>
    <xf numFmtId="0" fontId="100" fillId="0" borderId="0" xfId="57" applyFont="1">
      <alignment/>
      <protection/>
    </xf>
    <xf numFmtId="2" fontId="95" fillId="0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18" fillId="0" borderId="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0" fontId="99" fillId="0" borderId="10" xfId="57" applyFont="1" applyBorder="1" applyAlignment="1">
      <alignment horizontal="center" vertical="center"/>
      <protection/>
    </xf>
    <xf numFmtId="0" fontId="99" fillId="0" borderId="10" xfId="57" applyFont="1" applyBorder="1" applyAlignment="1">
      <alignment horizontal="left" vertical="center"/>
      <protection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77" fontId="12" fillId="0" borderId="0" xfId="61" applyNumberFormat="1" applyFont="1" applyAlignment="1">
      <alignment horizontal="center" vertical="center" textRotation="90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102" fillId="0" borderId="10" xfId="57" applyFont="1" applyFill="1" applyBorder="1" applyAlignment="1">
      <alignment horizontal="center" vertical="center" wrapText="1"/>
      <protection/>
    </xf>
    <xf numFmtId="0" fontId="103" fillId="0" borderId="10" xfId="57" applyFont="1" applyFill="1" applyBorder="1" applyAlignment="1">
      <alignment horizontal="center" vertical="center" wrapText="1"/>
      <protection/>
    </xf>
    <xf numFmtId="176" fontId="15" fillId="0" borderId="0" xfId="57" applyNumberFormat="1" applyFont="1" applyFill="1" applyBorder="1" applyAlignment="1">
      <alignment horizontal="right" wrapText="1"/>
      <protection/>
    </xf>
    <xf numFmtId="0" fontId="13" fillId="0" borderId="0" xfId="57" applyFont="1" applyAlignment="1">
      <alignment wrapText="1"/>
      <protection/>
    </xf>
    <xf numFmtId="0" fontId="97" fillId="0" borderId="10" xfId="0" applyFont="1" applyFill="1" applyBorder="1" applyAlignment="1">
      <alignment horizontal="right" vertical="center" wrapText="1"/>
    </xf>
    <xf numFmtId="0" fontId="96" fillId="0" borderId="10" xfId="0" applyFont="1" applyFill="1" applyBorder="1" applyAlignment="1">
      <alignment vertical="center" wrapText="1"/>
    </xf>
    <xf numFmtId="0" fontId="97" fillId="0" borderId="10" xfId="0" applyFont="1" applyFill="1" applyBorder="1" applyAlignment="1">
      <alignment vertical="center" wrapText="1"/>
    </xf>
    <xf numFmtId="1" fontId="97" fillId="0" borderId="10" xfId="0" applyNumberFormat="1" applyFont="1" applyFill="1" applyBorder="1" applyAlignment="1">
      <alignment vertical="center" wrapText="1"/>
    </xf>
    <xf numFmtId="177" fontId="97" fillId="0" borderId="10" xfId="0" applyNumberFormat="1" applyFont="1" applyFill="1" applyBorder="1" applyAlignment="1">
      <alignment horizontal="right" vertical="center" wrapText="1"/>
    </xf>
    <xf numFmtId="177" fontId="96" fillId="0" borderId="10" xfId="0" applyNumberFormat="1" applyFont="1" applyFill="1" applyBorder="1" applyAlignment="1">
      <alignment horizontal="right" vertical="center" wrapText="1"/>
    </xf>
    <xf numFmtId="177" fontId="97" fillId="0" borderId="10" xfId="0" applyNumberFormat="1" applyFont="1" applyFill="1" applyBorder="1" applyAlignment="1">
      <alignment vertical="center" wrapText="1"/>
    </xf>
    <xf numFmtId="1" fontId="77" fillId="0" borderId="10" xfId="0" applyNumberFormat="1" applyFont="1" applyFill="1" applyBorder="1" applyAlignment="1">
      <alignment vertical="center" wrapText="1"/>
    </xf>
    <xf numFmtId="9" fontId="78" fillId="0" borderId="10" xfId="65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176" fontId="96" fillId="0" borderId="10" xfId="0" applyNumberFormat="1" applyFont="1" applyFill="1" applyBorder="1" applyAlignment="1">
      <alignment horizontal="right" vertical="center" wrapText="1"/>
    </xf>
    <xf numFmtId="0" fontId="98" fillId="0" borderId="10" xfId="0" applyFont="1" applyFill="1" applyBorder="1" applyAlignment="1">
      <alignment vertical="center" wrapText="1"/>
    </xf>
    <xf numFmtId="177" fontId="98" fillId="0" borderId="10" xfId="0" applyNumberFormat="1" applyFont="1" applyFill="1" applyBorder="1" applyAlignment="1">
      <alignment vertical="center" wrapText="1"/>
    </xf>
    <xf numFmtId="1" fontId="98" fillId="0" borderId="10" xfId="0" applyNumberFormat="1" applyFont="1" applyFill="1" applyBorder="1" applyAlignment="1">
      <alignment vertical="center" wrapText="1"/>
    </xf>
    <xf numFmtId="1" fontId="72" fillId="11" borderId="10" xfId="0" applyNumberFormat="1" applyFont="1" applyFill="1" applyBorder="1" applyAlignment="1">
      <alignment vertical="center" wrapText="1"/>
    </xf>
    <xf numFmtId="9" fontId="71" fillId="0" borderId="10" xfId="65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13" fillId="0" borderId="0" xfId="57" applyNumberFormat="1" applyFont="1" applyAlignment="1">
      <alignment wrapText="1"/>
      <protection/>
    </xf>
    <xf numFmtId="0" fontId="7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10" fontId="14" fillId="0" borderId="0" xfId="65" applyNumberFormat="1" applyFont="1" applyAlignment="1">
      <alignment/>
    </xf>
    <xf numFmtId="0" fontId="16" fillId="0" borderId="14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76" fillId="0" borderId="15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104" fillId="0" borderId="12" xfId="57" applyFont="1" applyBorder="1" applyAlignment="1">
      <alignment horizontal="left" vertical="center" wrapText="1"/>
      <protection/>
    </xf>
    <xf numFmtId="0" fontId="105" fillId="0" borderId="12" xfId="57" applyFont="1" applyBorder="1" applyAlignment="1">
      <alignment horizontal="left" vertical="center" wrapText="1"/>
      <protection/>
    </xf>
    <xf numFmtId="0" fontId="105" fillId="0" borderId="0" xfId="57" applyFont="1" applyAlignment="1">
      <alignment horizontal="left" vertical="center" wrapText="1"/>
      <protection/>
    </xf>
    <xf numFmtId="0" fontId="16" fillId="0" borderId="15" xfId="57" applyFont="1" applyFill="1" applyBorder="1" applyAlignment="1">
      <alignment horizontal="center" vertical="center" wrapText="1"/>
      <protection/>
    </xf>
    <xf numFmtId="0" fontId="16" fillId="0" borderId="16" xfId="57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3" fillId="11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01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9" fillId="0" borderId="15" xfId="57" applyFont="1" applyFill="1" applyBorder="1" applyAlignment="1">
      <alignment horizontal="center" vertical="center" wrapText="1"/>
      <protection/>
    </xf>
    <xf numFmtId="0" fontId="19" fillId="0" borderId="14" xfId="57" applyFont="1" applyFill="1" applyBorder="1" applyAlignment="1">
      <alignment horizontal="center" vertical="center" wrapText="1"/>
      <protection/>
    </xf>
    <xf numFmtId="0" fontId="16" fillId="0" borderId="23" xfId="57" applyFont="1" applyFill="1" applyBorder="1" applyAlignment="1">
      <alignment horizontal="center" vertical="center" wrapText="1"/>
      <protection/>
    </xf>
    <xf numFmtId="0" fontId="16" fillId="0" borderId="24" xfId="57" applyFont="1" applyFill="1" applyBorder="1" applyAlignment="1">
      <alignment horizontal="center" vertical="center" wrapText="1"/>
      <protection/>
    </xf>
    <xf numFmtId="2" fontId="15" fillId="0" borderId="25" xfId="57" applyNumberFormat="1" applyFont="1" applyBorder="1" applyAlignment="1">
      <alignment horizontal="right" wrapText="1"/>
      <protection/>
    </xf>
    <xf numFmtId="2" fontId="15" fillId="0" borderId="26" xfId="57" applyNumberFormat="1" applyFont="1" applyBorder="1" applyAlignment="1">
      <alignment horizontal="right" wrapText="1"/>
      <protection/>
    </xf>
    <xf numFmtId="2" fontId="13" fillId="7" borderId="25" xfId="57" applyNumberFormat="1" applyFont="1" applyFill="1" applyBorder="1" applyAlignment="1">
      <alignment horizontal="right" wrapText="1"/>
      <protection/>
    </xf>
    <xf numFmtId="2" fontId="13" fillId="7" borderId="26" xfId="57" applyNumberFormat="1" applyFont="1" applyFill="1" applyBorder="1" applyAlignment="1">
      <alignment horizontal="right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7" fillId="0" borderId="25" xfId="61" applyFont="1" applyBorder="1" applyAlignment="1">
      <alignment horizontal="center"/>
      <protection/>
    </xf>
    <xf numFmtId="0" fontId="27" fillId="0" borderId="26" xfId="61" applyFont="1" applyBorder="1" applyAlignment="1">
      <alignment horizontal="center"/>
      <protection/>
    </xf>
    <xf numFmtId="0" fontId="26" fillId="0" borderId="21" xfId="61" applyFont="1" applyBorder="1" applyAlignment="1">
      <alignment horizontal="center" vertical="center" wrapText="1"/>
      <protection/>
    </xf>
    <xf numFmtId="0" fontId="26" fillId="0" borderId="22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84" fillId="0" borderId="0" xfId="61" applyFont="1" applyFill="1" applyBorder="1" applyAlignment="1">
      <alignment horizontal="center"/>
      <protection/>
    </xf>
    <xf numFmtId="0" fontId="84" fillId="0" borderId="0" xfId="61" applyFont="1" applyBorder="1" applyAlignment="1">
      <alignment horizontal="center"/>
      <protection/>
    </xf>
    <xf numFmtId="0" fontId="20" fillId="0" borderId="21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22" xfId="61" applyFont="1" applyFill="1" applyBorder="1" applyAlignment="1">
      <alignment horizontal="center" vertical="center" wrapText="1"/>
      <protection/>
    </xf>
    <xf numFmtId="0" fontId="16" fillId="0" borderId="23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84" fillId="0" borderId="20" xfId="61" applyFont="1" applyBorder="1" applyAlignment="1">
      <alignment horizontal="center"/>
      <protection/>
    </xf>
    <xf numFmtId="0" fontId="20" fillId="0" borderId="25" xfId="61" applyFont="1" applyBorder="1" applyAlignment="1">
      <alignment horizontal="center" vertical="center" wrapText="1"/>
      <protection/>
    </xf>
    <xf numFmtId="0" fontId="20" fillId="0" borderId="27" xfId="61" applyFont="1" applyBorder="1" applyAlignment="1">
      <alignment horizontal="center" vertical="center" wrapText="1"/>
      <protection/>
    </xf>
    <xf numFmtId="0" fontId="20" fillId="0" borderId="26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right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25" xfId="60" applyFont="1" applyFill="1" applyBorder="1" applyAlignment="1">
      <alignment horizontal="center" vertical="center" wrapText="1"/>
      <protection/>
    </xf>
    <xf numFmtId="0" fontId="41" fillId="24" borderId="27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0" fontId="107" fillId="0" borderId="21" xfId="60" applyFont="1" applyBorder="1" applyAlignment="1">
      <alignment horizontal="center" vertical="center" wrapText="1"/>
      <protection/>
    </xf>
    <xf numFmtId="0" fontId="107" fillId="0" borderId="16" xfId="60" applyFont="1" applyBorder="1" applyAlignment="1">
      <alignment horizontal="center" vertical="center" wrapText="1"/>
      <protection/>
    </xf>
    <xf numFmtId="0" fontId="107" fillId="0" borderId="22" xfId="60" applyFont="1" applyBorder="1" applyAlignment="1">
      <alignment horizontal="center" vertical="center" wrapText="1"/>
      <protection/>
    </xf>
    <xf numFmtId="0" fontId="40" fillId="0" borderId="21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0" borderId="22" xfId="60" applyFont="1" applyBorder="1" applyAlignment="1">
      <alignment horizontal="center" vertical="center" wrapText="1"/>
      <protection/>
    </xf>
    <xf numFmtId="0" fontId="40" fillId="4" borderId="25" xfId="60" applyFont="1" applyFill="1" applyBorder="1" applyAlignment="1">
      <alignment horizontal="center" vertical="center" wrapText="1"/>
      <protection/>
    </xf>
    <xf numFmtId="0" fontId="40" fillId="4" borderId="26" xfId="60" applyFont="1" applyFill="1" applyBorder="1" applyAlignment="1">
      <alignment horizontal="center" vertical="center" wrapText="1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1" fillId="4" borderId="25" xfId="60" applyFont="1" applyFill="1" applyBorder="1" applyAlignment="1">
      <alignment horizontal="center" vertical="center" wrapText="1"/>
      <protection/>
    </xf>
    <xf numFmtId="0" fontId="41" fillId="4" borderId="26" xfId="60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y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30">
          <cell r="P30">
            <v>1394.7963399999999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70" zoomScaleNormal="70" zoomScaleSheetLayoutView="70" zoomScalePageLayoutView="0" workbookViewId="0" topLeftCell="A7">
      <selection activeCell="K31" sqref="K31"/>
    </sheetView>
  </sheetViews>
  <sheetFormatPr defaultColWidth="9.140625" defaultRowHeight="15"/>
  <cols>
    <col min="1" max="1" width="4.57421875" style="1" customWidth="1"/>
    <col min="2" max="2" width="17.140625" style="1" customWidth="1"/>
    <col min="3" max="3" width="8.421875" style="1" customWidth="1"/>
    <col min="4" max="7" width="9.00390625" style="1" customWidth="1"/>
    <col min="8" max="8" width="9.57421875" style="1" customWidth="1"/>
    <col min="9" max="9" width="11.7109375" style="1" customWidth="1"/>
    <col min="10" max="10" width="11.57421875" style="1" customWidth="1"/>
    <col min="11" max="11" width="10.140625" style="1" customWidth="1"/>
    <col min="12" max="12" width="11.28125" style="1" customWidth="1"/>
    <col min="13" max="13" width="7.8515625" style="1" customWidth="1"/>
    <col min="14" max="14" width="9.00390625" style="1" customWidth="1"/>
    <col min="15" max="15" width="7.7109375" style="1" customWidth="1"/>
    <col min="16" max="16" width="9.8515625" style="1" customWidth="1"/>
    <col min="17" max="17" width="9.421875" style="1" customWidth="1"/>
    <col min="18" max="18" width="9.28125" style="1" customWidth="1"/>
    <col min="19" max="19" width="8.7109375" style="1" customWidth="1"/>
    <col min="20" max="20" width="8.28125" style="1" customWidth="1"/>
    <col min="21" max="21" width="9.140625" style="1" customWidth="1"/>
    <col min="22" max="22" width="11.57421875" style="1" bestFit="1" customWidth="1"/>
    <col min="23" max="16384" width="9.140625" style="1" customWidth="1"/>
  </cols>
  <sheetData>
    <row r="1" spans="1:19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52"/>
      <c r="Q1" s="252"/>
      <c r="R1" s="252"/>
      <c r="S1" s="2"/>
    </row>
    <row r="2" spans="1:20" s="4" customFormat="1" ht="31.5" customHeight="1">
      <c r="A2" s="253" t="s">
        <v>37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18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0" s="4" customFormat="1" ht="17.25" customHeight="1">
      <c r="A4" s="254" t="s">
        <v>38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18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20" ht="18.75">
      <c r="A6" s="255" t="s">
        <v>126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pans="1:20" ht="16.5">
      <c r="A7" s="30"/>
      <c r="S7" s="256" t="s">
        <v>21</v>
      </c>
      <c r="T7" s="256"/>
    </row>
    <row r="8" spans="1:20" s="168" customFormat="1" ht="16.5">
      <c r="A8" s="257">
        <v>1</v>
      </c>
      <c r="B8" s="257">
        <v>2</v>
      </c>
      <c r="C8" s="167"/>
      <c r="D8" s="257">
        <v>3</v>
      </c>
      <c r="E8" s="257"/>
      <c r="F8" s="257"/>
      <c r="G8" s="257"/>
      <c r="H8" s="261">
        <v>4</v>
      </c>
      <c r="I8" s="257">
        <v>5</v>
      </c>
      <c r="J8" s="257">
        <v>6</v>
      </c>
      <c r="K8" s="257">
        <v>7</v>
      </c>
      <c r="L8" s="257">
        <v>8</v>
      </c>
      <c r="M8" s="249">
        <v>9</v>
      </c>
      <c r="N8" s="250"/>
      <c r="O8" s="250"/>
      <c r="P8" s="250"/>
      <c r="Q8" s="251"/>
      <c r="R8" s="257">
        <v>10</v>
      </c>
      <c r="S8" s="257">
        <v>11</v>
      </c>
      <c r="T8" s="257">
        <v>12</v>
      </c>
    </row>
    <row r="9" spans="1:20" s="168" customFormat="1" ht="16.5">
      <c r="A9" s="257"/>
      <c r="B9" s="257"/>
      <c r="C9" s="167"/>
      <c r="D9" s="167" t="s">
        <v>16</v>
      </c>
      <c r="E9" s="167" t="s">
        <v>17</v>
      </c>
      <c r="F9" s="167" t="s">
        <v>18</v>
      </c>
      <c r="G9" s="167" t="s">
        <v>19</v>
      </c>
      <c r="H9" s="262"/>
      <c r="I9" s="257">
        <v>5</v>
      </c>
      <c r="J9" s="257">
        <v>6</v>
      </c>
      <c r="K9" s="257">
        <v>7</v>
      </c>
      <c r="L9" s="257">
        <v>8</v>
      </c>
      <c r="M9" s="167" t="s">
        <v>16</v>
      </c>
      <c r="N9" s="167" t="s">
        <v>17</v>
      </c>
      <c r="O9" s="167" t="s">
        <v>18</v>
      </c>
      <c r="P9" s="167" t="s">
        <v>19</v>
      </c>
      <c r="Q9" s="167" t="s">
        <v>20</v>
      </c>
      <c r="R9" s="257"/>
      <c r="S9" s="257"/>
      <c r="T9" s="257"/>
    </row>
    <row r="10" spans="1:22" s="49" customFormat="1" ht="57" customHeight="1">
      <c r="A10" s="258" t="s">
        <v>0</v>
      </c>
      <c r="B10" s="258" t="s">
        <v>22</v>
      </c>
      <c r="C10" s="240" t="s">
        <v>108</v>
      </c>
      <c r="D10" s="258" t="s">
        <v>1</v>
      </c>
      <c r="E10" s="258"/>
      <c r="F10" s="258"/>
      <c r="G10" s="258"/>
      <c r="H10" s="259" t="s">
        <v>6</v>
      </c>
      <c r="I10" s="258" t="s">
        <v>7</v>
      </c>
      <c r="J10" s="258" t="s">
        <v>8</v>
      </c>
      <c r="K10" s="258" t="s">
        <v>9</v>
      </c>
      <c r="L10" s="258" t="s">
        <v>10</v>
      </c>
      <c r="M10" s="258" t="s">
        <v>11</v>
      </c>
      <c r="N10" s="258"/>
      <c r="O10" s="258"/>
      <c r="P10" s="258"/>
      <c r="Q10" s="258"/>
      <c r="R10" s="258" t="s">
        <v>13</v>
      </c>
      <c r="S10" s="258" t="s">
        <v>14</v>
      </c>
      <c r="T10" s="258" t="s">
        <v>15</v>
      </c>
      <c r="U10" s="248" t="s">
        <v>110</v>
      </c>
      <c r="V10" s="247" t="s">
        <v>111</v>
      </c>
    </row>
    <row r="11" spans="1:22" s="49" customFormat="1" ht="87" customHeight="1">
      <c r="A11" s="258"/>
      <c r="B11" s="258"/>
      <c r="C11" s="241"/>
      <c r="D11" s="48" t="s">
        <v>2</v>
      </c>
      <c r="E11" s="48" t="s">
        <v>3</v>
      </c>
      <c r="F11" s="48" t="s">
        <v>4</v>
      </c>
      <c r="G11" s="48" t="s">
        <v>5</v>
      </c>
      <c r="H11" s="260"/>
      <c r="I11" s="258"/>
      <c r="J11" s="258"/>
      <c r="K11" s="258"/>
      <c r="L11" s="258"/>
      <c r="M11" s="48" t="s">
        <v>2</v>
      </c>
      <c r="N11" s="48" t="s">
        <v>3</v>
      </c>
      <c r="O11" s="48" t="s">
        <v>4</v>
      </c>
      <c r="P11" s="48" t="s">
        <v>5</v>
      </c>
      <c r="Q11" s="48" t="s">
        <v>12</v>
      </c>
      <c r="R11" s="258"/>
      <c r="S11" s="258"/>
      <c r="T11" s="258"/>
      <c r="U11" s="248"/>
      <c r="V11" s="247"/>
    </row>
    <row r="12" spans="1:23" s="225" customFormat="1" ht="26.25" customHeight="1">
      <c r="A12" s="185">
        <v>1</v>
      </c>
      <c r="B12" s="186" t="s">
        <v>23</v>
      </c>
      <c r="C12" s="216">
        <v>36431</v>
      </c>
      <c r="D12" s="216">
        <v>19872</v>
      </c>
      <c r="E12" s="216">
        <v>8283</v>
      </c>
      <c r="F12" s="216">
        <v>8276</v>
      </c>
      <c r="G12" s="217">
        <f aca="true" t="shared" si="0" ref="G12:G24">SUM(D12:F12)</f>
        <v>36431</v>
      </c>
      <c r="H12" s="218">
        <v>7624</v>
      </c>
      <c r="I12" s="218">
        <v>4862</v>
      </c>
      <c r="J12" s="219">
        <v>7131</v>
      </c>
      <c r="K12" s="218">
        <v>2504</v>
      </c>
      <c r="L12" s="219">
        <v>80174</v>
      </c>
      <c r="M12" s="220">
        <v>1.03806</v>
      </c>
      <c r="N12" s="220">
        <v>0.46836</v>
      </c>
      <c r="O12" s="220">
        <v>0.3168</v>
      </c>
      <c r="P12" s="221">
        <f>SUM(M12:O12)</f>
        <v>1.8232199999999998</v>
      </c>
      <c r="Q12" s="222">
        <v>0.78152</v>
      </c>
      <c r="R12" s="218">
        <v>0</v>
      </c>
      <c r="S12" s="218">
        <v>1112</v>
      </c>
      <c r="T12" s="218">
        <v>21</v>
      </c>
      <c r="U12" s="223">
        <f aca="true" t="shared" si="1" ref="U12:U25">(P12*100000)/J12</f>
        <v>25.567522086663857</v>
      </c>
      <c r="V12" s="224">
        <f>Q12/P12</f>
        <v>0.4286482157940348</v>
      </c>
      <c r="W12" s="225">
        <f>L12/100000</f>
        <v>0.80174</v>
      </c>
    </row>
    <row r="13" spans="1:23" s="225" customFormat="1" ht="26.25" customHeight="1">
      <c r="A13" s="185">
        <v>2</v>
      </c>
      <c r="B13" s="186" t="s">
        <v>24</v>
      </c>
      <c r="C13" s="187">
        <v>41740</v>
      </c>
      <c r="D13" s="216">
        <v>19793</v>
      </c>
      <c r="E13" s="216">
        <v>9828</v>
      </c>
      <c r="F13" s="216">
        <v>12119</v>
      </c>
      <c r="G13" s="217">
        <f t="shared" si="0"/>
        <v>41740</v>
      </c>
      <c r="H13" s="218">
        <v>14960</v>
      </c>
      <c r="I13" s="218">
        <v>10597</v>
      </c>
      <c r="J13" s="219">
        <v>13992</v>
      </c>
      <c r="K13" s="218">
        <v>3284</v>
      </c>
      <c r="L13" s="219">
        <v>174745</v>
      </c>
      <c r="M13" s="220">
        <v>0.94837</v>
      </c>
      <c r="N13" s="220">
        <v>1.42255</v>
      </c>
      <c r="O13" s="220">
        <v>0.7903</v>
      </c>
      <c r="P13" s="221">
        <f aca="true" t="shared" si="2" ref="P13:P24">SUM(M13:O13)</f>
        <v>3.16122</v>
      </c>
      <c r="Q13" s="222">
        <v>1.89673</v>
      </c>
      <c r="R13" s="219">
        <v>0</v>
      </c>
      <c r="S13" s="219">
        <v>807</v>
      </c>
      <c r="T13" s="219">
        <v>178</v>
      </c>
      <c r="U13" s="223">
        <f t="shared" si="1"/>
        <v>22.593053173241852</v>
      </c>
      <c r="V13" s="224">
        <f aca="true" t="shared" si="3" ref="V13:V25">Q13/P13</f>
        <v>0.5999993673328652</v>
      </c>
      <c r="W13" s="225">
        <f aca="true" t="shared" si="4" ref="W13:W24">L13/100000</f>
        <v>1.74745</v>
      </c>
    </row>
    <row r="14" spans="1:23" s="225" customFormat="1" ht="26.25" customHeight="1">
      <c r="A14" s="185">
        <v>3</v>
      </c>
      <c r="B14" s="186" t="s">
        <v>25</v>
      </c>
      <c r="C14" s="187">
        <v>73892</v>
      </c>
      <c r="D14" s="216">
        <v>36579</v>
      </c>
      <c r="E14" s="216">
        <v>16306</v>
      </c>
      <c r="F14" s="216">
        <v>21007</v>
      </c>
      <c r="G14" s="217">
        <f t="shared" si="0"/>
        <v>73892</v>
      </c>
      <c r="H14" s="218">
        <v>27890</v>
      </c>
      <c r="I14" s="218">
        <v>10664</v>
      </c>
      <c r="J14" s="219">
        <v>26084</v>
      </c>
      <c r="K14" s="218">
        <v>17197</v>
      </c>
      <c r="L14" s="219">
        <v>175849</v>
      </c>
      <c r="M14" s="220">
        <v>1.69616</v>
      </c>
      <c r="N14" s="220">
        <v>0.61501</v>
      </c>
      <c r="O14" s="220">
        <v>0.84218</v>
      </c>
      <c r="P14" s="221">
        <f t="shared" si="2"/>
        <v>3.1533499999999997</v>
      </c>
      <c r="Q14" s="222">
        <v>0.84147</v>
      </c>
      <c r="R14" s="219">
        <v>0</v>
      </c>
      <c r="S14" s="219">
        <v>222</v>
      </c>
      <c r="T14" s="219">
        <v>7</v>
      </c>
      <c r="U14" s="223">
        <f t="shared" si="1"/>
        <v>12.089211777334762</v>
      </c>
      <c r="V14" s="224">
        <f t="shared" si="3"/>
        <v>0.26684954096437125</v>
      </c>
      <c r="W14" s="225">
        <f t="shared" si="4"/>
        <v>1.75849</v>
      </c>
    </row>
    <row r="15" spans="1:23" s="225" customFormat="1" ht="26.25" customHeight="1">
      <c r="A15" s="185">
        <v>4</v>
      </c>
      <c r="B15" s="186" t="s">
        <v>26</v>
      </c>
      <c r="C15" s="187">
        <v>45173</v>
      </c>
      <c r="D15" s="216">
        <v>21265</v>
      </c>
      <c r="E15" s="216">
        <v>8781</v>
      </c>
      <c r="F15" s="216">
        <v>14962</v>
      </c>
      <c r="G15" s="217">
        <f t="shared" si="0"/>
        <v>45008</v>
      </c>
      <c r="H15" s="218">
        <v>8984</v>
      </c>
      <c r="I15" s="218">
        <v>4440</v>
      </c>
      <c r="J15" s="219">
        <v>8402</v>
      </c>
      <c r="K15" s="218">
        <v>4800</v>
      </c>
      <c r="L15" s="219">
        <v>73216</v>
      </c>
      <c r="M15" s="188">
        <v>0.5844</v>
      </c>
      <c r="N15" s="188">
        <v>0.25801</v>
      </c>
      <c r="O15" s="188">
        <v>0.35747</v>
      </c>
      <c r="P15" s="221">
        <f t="shared" si="2"/>
        <v>1.19988</v>
      </c>
      <c r="Q15" s="222">
        <v>0.44826</v>
      </c>
      <c r="R15" s="219">
        <v>0</v>
      </c>
      <c r="S15" s="219">
        <v>442</v>
      </c>
      <c r="T15" s="219">
        <v>55</v>
      </c>
      <c r="U15" s="223">
        <f t="shared" si="1"/>
        <v>14.28088550345156</v>
      </c>
      <c r="V15" s="224">
        <f t="shared" si="3"/>
        <v>0.37358735873587356</v>
      </c>
      <c r="W15" s="225">
        <f t="shared" si="4"/>
        <v>0.73216</v>
      </c>
    </row>
    <row r="16" spans="1:23" s="225" customFormat="1" ht="26.25" customHeight="1">
      <c r="A16" s="185">
        <v>5</v>
      </c>
      <c r="B16" s="186" t="s">
        <v>27</v>
      </c>
      <c r="C16" s="187">
        <v>52648</v>
      </c>
      <c r="D16" s="216">
        <v>7363</v>
      </c>
      <c r="E16" s="216">
        <v>28909</v>
      </c>
      <c r="F16" s="216">
        <v>15432</v>
      </c>
      <c r="G16" s="217">
        <f t="shared" si="0"/>
        <v>51704</v>
      </c>
      <c r="H16" s="218">
        <v>10382</v>
      </c>
      <c r="I16" s="218">
        <v>6104</v>
      </c>
      <c r="J16" s="219">
        <v>9642</v>
      </c>
      <c r="K16" s="218">
        <v>5449</v>
      </c>
      <c r="L16" s="219">
        <v>100655</v>
      </c>
      <c r="M16" s="220">
        <v>0.43907</v>
      </c>
      <c r="N16" s="220">
        <v>1.11844</v>
      </c>
      <c r="O16" s="220">
        <v>0.68723</v>
      </c>
      <c r="P16" s="221">
        <f t="shared" si="2"/>
        <v>2.24474</v>
      </c>
      <c r="Q16" s="222">
        <v>0.70185</v>
      </c>
      <c r="R16" s="219">
        <v>0</v>
      </c>
      <c r="S16" s="219">
        <v>1663</v>
      </c>
      <c r="T16" s="219">
        <v>8</v>
      </c>
      <c r="U16" s="223">
        <f t="shared" si="1"/>
        <v>23.280854594482477</v>
      </c>
      <c r="V16" s="224">
        <f t="shared" si="3"/>
        <v>0.3126642729224765</v>
      </c>
      <c r="W16" s="225">
        <f t="shared" si="4"/>
        <v>1.00655</v>
      </c>
    </row>
    <row r="17" spans="1:23" s="225" customFormat="1" ht="26.25" customHeight="1">
      <c r="A17" s="185">
        <v>6</v>
      </c>
      <c r="B17" s="186" t="s">
        <v>28</v>
      </c>
      <c r="C17" s="187">
        <v>37774</v>
      </c>
      <c r="D17" s="216">
        <v>15231</v>
      </c>
      <c r="E17" s="216">
        <v>13351</v>
      </c>
      <c r="F17" s="216">
        <v>9192</v>
      </c>
      <c r="G17" s="217">
        <f t="shared" si="0"/>
        <v>37774</v>
      </c>
      <c r="H17" s="218">
        <v>13355</v>
      </c>
      <c r="I17" s="218">
        <v>4808</v>
      </c>
      <c r="J17" s="219">
        <v>12613</v>
      </c>
      <c r="K17" s="218">
        <v>11917</v>
      </c>
      <c r="L17" s="219">
        <v>79284</v>
      </c>
      <c r="M17" s="220">
        <v>1.0051</v>
      </c>
      <c r="N17" s="220">
        <v>0.70522</v>
      </c>
      <c r="O17" s="220">
        <v>0.43138</v>
      </c>
      <c r="P17" s="221">
        <f t="shared" si="2"/>
        <v>2.1417</v>
      </c>
      <c r="Q17" s="222">
        <v>0.85777</v>
      </c>
      <c r="R17" s="219">
        <v>0</v>
      </c>
      <c r="S17" s="219">
        <v>5393</v>
      </c>
      <c r="T17" s="219">
        <v>533</v>
      </c>
      <c r="U17" s="223">
        <f t="shared" si="1"/>
        <v>16.98009989693174</v>
      </c>
      <c r="V17" s="224">
        <f t="shared" si="3"/>
        <v>0.400508941495074</v>
      </c>
      <c r="W17" s="225">
        <f t="shared" si="4"/>
        <v>0.79284</v>
      </c>
    </row>
    <row r="18" spans="1:23" s="225" customFormat="1" ht="26.25" customHeight="1">
      <c r="A18" s="185">
        <v>7</v>
      </c>
      <c r="B18" s="186" t="s">
        <v>29</v>
      </c>
      <c r="C18" s="187">
        <v>36002</v>
      </c>
      <c r="D18" s="216">
        <v>7392</v>
      </c>
      <c r="E18" s="216">
        <v>15402</v>
      </c>
      <c r="F18" s="216">
        <v>13208</v>
      </c>
      <c r="G18" s="217">
        <f t="shared" si="0"/>
        <v>36002</v>
      </c>
      <c r="H18" s="218">
        <v>12661</v>
      </c>
      <c r="I18" s="218">
        <v>4502</v>
      </c>
      <c r="J18" s="219">
        <v>11841</v>
      </c>
      <c r="K18" s="218">
        <v>6985</v>
      </c>
      <c r="L18" s="219">
        <v>74238</v>
      </c>
      <c r="M18" s="220">
        <v>0.36768</v>
      </c>
      <c r="N18" s="220">
        <v>0.72959</v>
      </c>
      <c r="O18" s="220">
        <v>0.55622</v>
      </c>
      <c r="P18" s="221">
        <f t="shared" si="2"/>
        <v>1.6534900000000001</v>
      </c>
      <c r="Q18" s="222">
        <v>0.69314</v>
      </c>
      <c r="R18" s="219">
        <v>0</v>
      </c>
      <c r="S18" s="219">
        <v>73</v>
      </c>
      <c r="T18" s="219">
        <v>35</v>
      </c>
      <c r="U18" s="223">
        <f t="shared" si="1"/>
        <v>13.96410776116882</v>
      </c>
      <c r="V18" s="224">
        <f t="shared" si="3"/>
        <v>0.41919818081754345</v>
      </c>
      <c r="W18" s="225">
        <f t="shared" si="4"/>
        <v>0.74238</v>
      </c>
    </row>
    <row r="19" spans="1:23" s="225" customFormat="1" ht="26.25" customHeight="1">
      <c r="A19" s="185">
        <v>8</v>
      </c>
      <c r="B19" s="186" t="s">
        <v>30</v>
      </c>
      <c r="C19" s="187">
        <v>54422</v>
      </c>
      <c r="D19" s="216">
        <v>17471</v>
      </c>
      <c r="E19" s="216">
        <v>18895</v>
      </c>
      <c r="F19" s="216">
        <v>18056</v>
      </c>
      <c r="G19" s="217">
        <f t="shared" si="0"/>
        <v>54422</v>
      </c>
      <c r="H19" s="218">
        <v>11672</v>
      </c>
      <c r="I19" s="218">
        <v>7352</v>
      </c>
      <c r="J19" s="219">
        <v>10899</v>
      </c>
      <c r="K19" s="218">
        <v>6088</v>
      </c>
      <c r="L19" s="219">
        <v>121234</v>
      </c>
      <c r="M19" s="220">
        <v>0.67096</v>
      </c>
      <c r="N19" s="220">
        <v>0.55813</v>
      </c>
      <c r="O19" s="220">
        <v>0.60988</v>
      </c>
      <c r="P19" s="221">
        <f t="shared" si="2"/>
        <v>1.83897</v>
      </c>
      <c r="Q19" s="222">
        <v>0.64693</v>
      </c>
      <c r="R19" s="219">
        <v>0</v>
      </c>
      <c r="S19" s="219">
        <v>774</v>
      </c>
      <c r="T19" s="219">
        <v>37</v>
      </c>
      <c r="U19" s="223">
        <f t="shared" si="1"/>
        <v>16.872832369942195</v>
      </c>
      <c r="V19" s="224">
        <f t="shared" si="3"/>
        <v>0.3517893168458431</v>
      </c>
      <c r="W19" s="225">
        <f t="shared" si="4"/>
        <v>1.21234</v>
      </c>
    </row>
    <row r="20" spans="1:23" s="225" customFormat="1" ht="26.25" customHeight="1">
      <c r="A20" s="185">
        <v>9</v>
      </c>
      <c r="B20" s="186" t="s">
        <v>31</v>
      </c>
      <c r="C20" s="187">
        <v>22796</v>
      </c>
      <c r="D20" s="216">
        <v>5653</v>
      </c>
      <c r="E20" s="216">
        <v>11221</v>
      </c>
      <c r="F20" s="216">
        <v>5869</v>
      </c>
      <c r="G20" s="217">
        <f t="shared" si="0"/>
        <v>22743</v>
      </c>
      <c r="H20" s="218">
        <v>9066</v>
      </c>
      <c r="I20" s="218">
        <v>2435</v>
      </c>
      <c r="J20" s="219">
        <v>8479</v>
      </c>
      <c r="K20" s="218">
        <v>2559</v>
      </c>
      <c r="L20" s="219">
        <v>40153</v>
      </c>
      <c r="M20" s="220">
        <v>0.29888</v>
      </c>
      <c r="N20" s="220">
        <v>0.66542</v>
      </c>
      <c r="O20" s="220">
        <v>0.30519</v>
      </c>
      <c r="P20" s="221">
        <f t="shared" si="2"/>
        <v>1.26949</v>
      </c>
      <c r="Q20" s="222">
        <v>0.62486</v>
      </c>
      <c r="R20" s="219">
        <v>0</v>
      </c>
      <c r="S20" s="219">
        <v>255</v>
      </c>
      <c r="T20" s="219">
        <v>0</v>
      </c>
      <c r="U20" s="223">
        <f t="shared" si="1"/>
        <v>14.972166529071824</v>
      </c>
      <c r="V20" s="224">
        <f t="shared" si="3"/>
        <v>0.49221340853413575</v>
      </c>
      <c r="W20" s="225">
        <f t="shared" si="4"/>
        <v>0.40153</v>
      </c>
    </row>
    <row r="21" spans="1:23" s="225" customFormat="1" ht="26.25" customHeight="1">
      <c r="A21" s="185">
        <v>10</v>
      </c>
      <c r="B21" s="186" t="s">
        <v>32</v>
      </c>
      <c r="C21" s="187">
        <v>63522</v>
      </c>
      <c r="D21" s="216">
        <v>48179</v>
      </c>
      <c r="E21" s="216">
        <v>1093</v>
      </c>
      <c r="F21" s="216">
        <v>13913</v>
      </c>
      <c r="G21" s="217">
        <f t="shared" si="0"/>
        <v>63185</v>
      </c>
      <c r="H21" s="218">
        <v>12673</v>
      </c>
      <c r="I21" s="218">
        <v>7769</v>
      </c>
      <c r="J21" s="219">
        <v>11577</v>
      </c>
      <c r="K21" s="218">
        <v>8042</v>
      </c>
      <c r="L21" s="219">
        <v>128111</v>
      </c>
      <c r="M21" s="220">
        <v>1.6012</v>
      </c>
      <c r="N21" s="220">
        <v>0.03866</v>
      </c>
      <c r="O21" s="220">
        <v>0.44536</v>
      </c>
      <c r="P21" s="221">
        <f t="shared" si="2"/>
        <v>2.0852199999999996</v>
      </c>
      <c r="Q21" s="222">
        <v>0.55797</v>
      </c>
      <c r="R21" s="219">
        <v>0</v>
      </c>
      <c r="S21" s="219">
        <v>1568</v>
      </c>
      <c r="T21" s="219">
        <v>27</v>
      </c>
      <c r="U21" s="223">
        <f t="shared" si="1"/>
        <v>18.01174743024963</v>
      </c>
      <c r="V21" s="224">
        <f t="shared" si="3"/>
        <v>0.2675832765847249</v>
      </c>
      <c r="W21" s="225">
        <f t="shared" si="4"/>
        <v>1.28111</v>
      </c>
    </row>
    <row r="22" spans="1:23" s="225" customFormat="1" ht="26.25" customHeight="1">
      <c r="A22" s="185">
        <v>11</v>
      </c>
      <c r="B22" s="186" t="s">
        <v>33</v>
      </c>
      <c r="C22" s="187">
        <v>24538</v>
      </c>
      <c r="D22" s="216">
        <v>3857</v>
      </c>
      <c r="E22" s="216">
        <v>14134</v>
      </c>
      <c r="F22" s="216">
        <v>6536</v>
      </c>
      <c r="G22" s="217">
        <f t="shared" si="0"/>
        <v>24527</v>
      </c>
      <c r="H22" s="218">
        <v>5913</v>
      </c>
      <c r="I22" s="218">
        <v>5627</v>
      </c>
      <c r="J22" s="219">
        <v>5530</v>
      </c>
      <c r="K22" s="218">
        <v>1565</v>
      </c>
      <c r="L22" s="219">
        <v>92789</v>
      </c>
      <c r="M22" s="220">
        <v>0.21485</v>
      </c>
      <c r="N22" s="220">
        <v>0.59717</v>
      </c>
      <c r="O22" s="220">
        <v>0.33641</v>
      </c>
      <c r="P22" s="221">
        <f t="shared" si="2"/>
        <v>1.1484299999999998</v>
      </c>
      <c r="Q22" s="222">
        <v>0.34594</v>
      </c>
      <c r="R22" s="219">
        <v>0</v>
      </c>
      <c r="S22" s="219">
        <v>240</v>
      </c>
      <c r="T22" s="219">
        <v>130</v>
      </c>
      <c r="U22" s="223">
        <f t="shared" si="1"/>
        <v>20.767269439421337</v>
      </c>
      <c r="V22" s="224">
        <f t="shared" si="3"/>
        <v>0.3012286338740716</v>
      </c>
      <c r="W22" s="225">
        <f t="shared" si="4"/>
        <v>0.92789</v>
      </c>
    </row>
    <row r="23" spans="1:23" s="225" customFormat="1" ht="26.25" customHeight="1">
      <c r="A23" s="185">
        <v>12</v>
      </c>
      <c r="B23" s="186" t="s">
        <v>34</v>
      </c>
      <c r="C23" s="187">
        <v>47317</v>
      </c>
      <c r="D23" s="216">
        <v>28137</v>
      </c>
      <c r="E23" s="216">
        <v>2548</v>
      </c>
      <c r="F23" s="216">
        <v>16576</v>
      </c>
      <c r="G23" s="217">
        <f t="shared" si="0"/>
        <v>47261</v>
      </c>
      <c r="H23" s="218">
        <v>8369</v>
      </c>
      <c r="I23" s="218">
        <v>3705</v>
      </c>
      <c r="J23" s="219">
        <v>7823</v>
      </c>
      <c r="K23" s="218">
        <v>6008</v>
      </c>
      <c r="L23" s="219">
        <v>61095</v>
      </c>
      <c r="M23" s="220">
        <v>0.44624</v>
      </c>
      <c r="N23" s="220">
        <v>0.105</v>
      </c>
      <c r="O23" s="220">
        <v>0.31322</v>
      </c>
      <c r="P23" s="226">
        <f t="shared" si="2"/>
        <v>0.86446</v>
      </c>
      <c r="Q23" s="222">
        <v>0.37579</v>
      </c>
      <c r="R23" s="219">
        <v>0</v>
      </c>
      <c r="S23" s="219">
        <v>1224</v>
      </c>
      <c r="T23" s="219">
        <v>1</v>
      </c>
      <c r="U23" s="223">
        <f t="shared" si="1"/>
        <v>11.050236482167966</v>
      </c>
      <c r="V23" s="224">
        <f t="shared" si="3"/>
        <v>0.43471068644008976</v>
      </c>
      <c r="W23" s="225">
        <f t="shared" si="4"/>
        <v>0.61095</v>
      </c>
    </row>
    <row r="24" spans="1:23" s="225" customFormat="1" ht="26.25" customHeight="1">
      <c r="A24" s="185">
        <v>13</v>
      </c>
      <c r="B24" s="186" t="s">
        <v>35</v>
      </c>
      <c r="C24" s="187">
        <v>57602</v>
      </c>
      <c r="D24" s="216">
        <v>38749</v>
      </c>
      <c r="E24" s="216">
        <v>4163</v>
      </c>
      <c r="F24" s="216">
        <v>14690</v>
      </c>
      <c r="G24" s="217">
        <f t="shared" si="0"/>
        <v>57602</v>
      </c>
      <c r="H24" s="218">
        <v>16493</v>
      </c>
      <c r="I24" s="218">
        <v>7604</v>
      </c>
      <c r="J24" s="219">
        <v>15056</v>
      </c>
      <c r="K24" s="218">
        <v>10533</v>
      </c>
      <c r="L24" s="219">
        <v>125390</v>
      </c>
      <c r="M24" s="220">
        <v>1.50889</v>
      </c>
      <c r="N24" s="220">
        <v>0.28763</v>
      </c>
      <c r="O24" s="220">
        <v>0.49204</v>
      </c>
      <c r="P24" s="221">
        <f t="shared" si="2"/>
        <v>2.28856</v>
      </c>
      <c r="Q24" s="222">
        <v>0.77997</v>
      </c>
      <c r="R24" s="219">
        <v>0</v>
      </c>
      <c r="S24" s="219">
        <v>721</v>
      </c>
      <c r="T24" s="219">
        <v>30</v>
      </c>
      <c r="U24" s="223">
        <f t="shared" si="1"/>
        <v>15.200318809776833</v>
      </c>
      <c r="V24" s="224">
        <f t="shared" si="3"/>
        <v>0.34081256335861854</v>
      </c>
      <c r="W24" s="225">
        <f t="shared" si="4"/>
        <v>1.2539</v>
      </c>
    </row>
    <row r="25" spans="1:22" s="232" customFormat="1" ht="26.25" customHeight="1">
      <c r="A25" s="227"/>
      <c r="B25" s="227" t="s">
        <v>36</v>
      </c>
      <c r="C25" s="227">
        <f aca="true" t="shared" si="5" ref="C25:T25">SUM(C12:C24)</f>
        <v>593857</v>
      </c>
      <c r="D25" s="227">
        <f t="shared" si="5"/>
        <v>269541</v>
      </c>
      <c r="E25" s="227">
        <f t="shared" si="5"/>
        <v>152914</v>
      </c>
      <c r="F25" s="227">
        <f t="shared" si="5"/>
        <v>169836</v>
      </c>
      <c r="G25" s="227">
        <f t="shared" si="5"/>
        <v>592291</v>
      </c>
      <c r="H25" s="227">
        <f t="shared" si="5"/>
        <v>160042</v>
      </c>
      <c r="I25" s="227">
        <f t="shared" si="5"/>
        <v>80469</v>
      </c>
      <c r="J25" s="227">
        <f t="shared" si="5"/>
        <v>149069</v>
      </c>
      <c r="K25" s="227">
        <f t="shared" si="5"/>
        <v>86931</v>
      </c>
      <c r="L25" s="227">
        <f t="shared" si="5"/>
        <v>1326933</v>
      </c>
      <c r="M25" s="228">
        <f t="shared" si="5"/>
        <v>10.819859999999998</v>
      </c>
      <c r="N25" s="228">
        <f t="shared" si="5"/>
        <v>7.569190000000001</v>
      </c>
      <c r="O25" s="228">
        <f t="shared" si="5"/>
        <v>6.48368</v>
      </c>
      <c r="P25" s="228">
        <f t="shared" si="5"/>
        <v>24.872730000000004</v>
      </c>
      <c r="Q25" s="228">
        <f t="shared" si="5"/>
        <v>9.552200000000001</v>
      </c>
      <c r="R25" s="229">
        <f t="shared" si="5"/>
        <v>0</v>
      </c>
      <c r="S25" s="229">
        <f t="shared" si="5"/>
        <v>14494</v>
      </c>
      <c r="T25" s="229">
        <f t="shared" si="5"/>
        <v>1062</v>
      </c>
      <c r="U25" s="230">
        <f t="shared" si="1"/>
        <v>16.68538059556313</v>
      </c>
      <c r="V25" s="231">
        <f t="shared" si="3"/>
        <v>0.38404308654498315</v>
      </c>
    </row>
    <row r="26" ht="16.5">
      <c r="B26" s="169"/>
    </row>
    <row r="27" spans="2:19" ht="16.5">
      <c r="B27" s="169"/>
      <c r="H27" s="31"/>
      <c r="S27" s="50"/>
    </row>
    <row r="28" ht="13.5" customHeight="1">
      <c r="H28" s="31"/>
    </row>
    <row r="29" ht="16.5">
      <c r="L29" s="31"/>
    </row>
    <row r="30" spans="12:17" ht="14.25" customHeight="1">
      <c r="L30" s="31"/>
      <c r="Q30" s="129"/>
    </row>
    <row r="31" ht="16.5">
      <c r="Q31" s="131" t="s">
        <v>119</v>
      </c>
    </row>
    <row r="32" spans="13:17" ht="16.5">
      <c r="M32" s="31"/>
      <c r="Q32" s="131" t="s">
        <v>120</v>
      </c>
    </row>
    <row r="33" ht="16.5">
      <c r="Q33" s="133" t="s">
        <v>121</v>
      </c>
    </row>
    <row r="34" ht="16.5">
      <c r="Q34" s="131" t="s">
        <v>122</v>
      </c>
    </row>
  </sheetData>
  <sheetProtection/>
  <mergeCells count="32">
    <mergeCell ref="H10:H11"/>
    <mergeCell ref="H8:H9"/>
    <mergeCell ref="C10:C11"/>
    <mergeCell ref="A10:A11"/>
    <mergeCell ref="B10:B11"/>
    <mergeCell ref="A8:A9"/>
    <mergeCell ref="B8:B9"/>
    <mergeCell ref="D8:G8"/>
    <mergeCell ref="D10:G10"/>
    <mergeCell ref="J10:J11"/>
    <mergeCell ref="J8:J9"/>
    <mergeCell ref="L8:L9"/>
    <mergeCell ref="I10:I11"/>
    <mergeCell ref="I8:I9"/>
    <mergeCell ref="M10:Q10"/>
    <mergeCell ref="L10:L11"/>
    <mergeCell ref="K10:K11"/>
    <mergeCell ref="K8:K9"/>
    <mergeCell ref="T8:T9"/>
    <mergeCell ref="R10:R11"/>
    <mergeCell ref="S10:S11"/>
    <mergeCell ref="T10:T11"/>
    <mergeCell ref="V10:V11"/>
    <mergeCell ref="U10:U11"/>
    <mergeCell ref="M8:Q8"/>
    <mergeCell ref="P1:R1"/>
    <mergeCell ref="A2:T2"/>
    <mergeCell ref="A4:T4"/>
    <mergeCell ref="A6:T6"/>
    <mergeCell ref="S7:T7"/>
    <mergeCell ref="R8:R9"/>
    <mergeCell ref="S8:S9"/>
  </mergeCells>
  <conditionalFormatting sqref="V12:V25">
    <cfRule type="cellIs" priority="1" dxfId="2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55" zoomScaleNormal="70" zoomScaleSheetLayoutView="55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R30" sqref="R30"/>
    </sheetView>
  </sheetViews>
  <sheetFormatPr defaultColWidth="9.140625" defaultRowHeight="15"/>
  <cols>
    <col min="1" max="1" width="4.57421875" style="4" customWidth="1"/>
    <col min="2" max="2" width="17.7109375" style="3" customWidth="1"/>
    <col min="3" max="3" width="11.7109375" style="4" customWidth="1"/>
    <col min="4" max="4" width="9.8515625" style="29" customWidth="1"/>
    <col min="5" max="5" width="9.8515625" style="4" customWidth="1"/>
    <col min="6" max="6" width="7.421875" style="4" customWidth="1"/>
    <col min="7" max="7" width="8.140625" style="4" customWidth="1"/>
    <col min="8" max="8" width="11.7109375" style="4" customWidth="1"/>
    <col min="9" max="9" width="12.28125" style="4" customWidth="1"/>
    <col min="10" max="10" width="15.28125" style="4" customWidth="1"/>
    <col min="11" max="11" width="14.140625" style="4" customWidth="1"/>
    <col min="12" max="12" width="13.28125" style="4" customWidth="1"/>
    <col min="13" max="13" width="12.7109375" style="4" customWidth="1"/>
    <col min="14" max="15" width="13.8515625" style="4" customWidth="1"/>
    <col min="16" max="16" width="15.7109375" style="4" customWidth="1"/>
    <col min="17" max="17" width="1.57421875" style="4" customWidth="1"/>
    <col min="18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65" t="s">
        <v>59</v>
      </c>
      <c r="O1" s="265"/>
      <c r="P1" s="265"/>
      <c r="Q1" s="2"/>
    </row>
    <row r="2" spans="1:16" ht="31.5" customHeight="1">
      <c r="A2" s="266" t="s">
        <v>37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7.25" customHeight="1">
      <c r="A4" s="254" t="s">
        <v>38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20.25" customHeight="1">
      <c r="A6" s="267" t="s">
        <v>128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</row>
    <row r="7" spans="1:16" ht="6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7" s="9" customFormat="1" ht="15.75">
      <c r="A8" s="8" t="s">
        <v>39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44" t="s">
        <v>40</v>
      </c>
      <c r="Q8" s="10"/>
    </row>
    <row r="9" spans="1:17" s="13" customFormat="1" ht="58.5" customHeight="1">
      <c r="A9" s="245" t="s">
        <v>0</v>
      </c>
      <c r="B9" s="245" t="s">
        <v>41</v>
      </c>
      <c r="C9" s="245" t="s">
        <v>42</v>
      </c>
      <c r="D9" s="263" t="s">
        <v>43</v>
      </c>
      <c r="E9" s="263"/>
      <c r="F9" s="270" t="s">
        <v>112</v>
      </c>
      <c r="G9" s="271"/>
      <c r="H9" s="245" t="s">
        <v>44</v>
      </c>
      <c r="I9" s="245" t="s">
        <v>45</v>
      </c>
      <c r="J9" s="245" t="s">
        <v>54</v>
      </c>
      <c r="K9" s="239" t="s">
        <v>46</v>
      </c>
      <c r="L9" s="239"/>
      <c r="M9" s="239"/>
      <c r="N9" s="239"/>
      <c r="O9" s="239"/>
      <c r="P9" s="239"/>
      <c r="Q9" s="239"/>
    </row>
    <row r="10" spans="1:17" s="13" customFormat="1" ht="46.5" customHeight="1">
      <c r="A10" s="246"/>
      <c r="B10" s="246"/>
      <c r="C10" s="246"/>
      <c r="D10" s="268" t="s">
        <v>47</v>
      </c>
      <c r="E10" s="268" t="s">
        <v>48</v>
      </c>
      <c r="F10" s="268" t="s">
        <v>47</v>
      </c>
      <c r="G10" s="268" t="s">
        <v>48</v>
      </c>
      <c r="H10" s="246"/>
      <c r="I10" s="246"/>
      <c r="J10" s="246"/>
      <c r="K10" s="263" t="s">
        <v>49</v>
      </c>
      <c r="L10" s="263" t="s">
        <v>50</v>
      </c>
      <c r="M10" s="263" t="s">
        <v>51</v>
      </c>
      <c r="N10" s="263" t="s">
        <v>55</v>
      </c>
      <c r="O10" s="264"/>
      <c r="P10" s="264" t="s">
        <v>58</v>
      </c>
      <c r="Q10" s="14"/>
    </row>
    <row r="11" spans="1:17" s="13" customFormat="1" ht="26.25" customHeight="1">
      <c r="A11" s="238"/>
      <c r="B11" s="238"/>
      <c r="C11" s="238"/>
      <c r="D11" s="269"/>
      <c r="E11" s="269"/>
      <c r="F11" s="269"/>
      <c r="G11" s="269"/>
      <c r="H11" s="238"/>
      <c r="I11" s="238"/>
      <c r="J11" s="238"/>
      <c r="K11" s="264"/>
      <c r="L11" s="264"/>
      <c r="M11" s="264"/>
      <c r="N11" s="211" t="s">
        <v>56</v>
      </c>
      <c r="O11" s="211" t="s">
        <v>57</v>
      </c>
      <c r="P11" s="264"/>
      <c r="Q11" s="14"/>
    </row>
    <row r="12" spans="1:17" s="9" customFormat="1" ht="12.75" customHeight="1">
      <c r="A12" s="15"/>
      <c r="B12" s="212">
        <v>1</v>
      </c>
      <c r="C12" s="213">
        <v>2</v>
      </c>
      <c r="D12" s="212">
        <v>3</v>
      </c>
      <c r="E12" s="213">
        <v>4</v>
      </c>
      <c r="F12" s="212">
        <v>5</v>
      </c>
      <c r="G12" s="213">
        <v>6</v>
      </c>
      <c r="H12" s="212">
        <v>7</v>
      </c>
      <c r="I12" s="213">
        <v>8</v>
      </c>
      <c r="J12" s="212">
        <v>9</v>
      </c>
      <c r="K12" s="213">
        <v>10</v>
      </c>
      <c r="L12" s="212">
        <v>11</v>
      </c>
      <c r="M12" s="213">
        <v>12</v>
      </c>
      <c r="N12" s="212">
        <v>13</v>
      </c>
      <c r="O12" s="213">
        <v>14</v>
      </c>
      <c r="P12" s="212">
        <v>15</v>
      </c>
      <c r="Q12" s="16"/>
    </row>
    <row r="13" spans="1:17" s="9" customFormat="1" ht="21.75" customHeight="1">
      <c r="A13" s="198">
        <v>1</v>
      </c>
      <c r="B13" s="199" t="s">
        <v>23</v>
      </c>
      <c r="C13" s="174">
        <v>124.98469569999992</v>
      </c>
      <c r="D13" s="179"/>
      <c r="E13" s="179"/>
      <c r="F13" s="272">
        <v>106.83556</v>
      </c>
      <c r="G13" s="273"/>
      <c r="H13" s="174"/>
      <c r="I13" s="174">
        <f>SUM(C13:H13)</f>
        <v>231.8202556999999</v>
      </c>
      <c r="J13" s="172">
        <v>99.9</v>
      </c>
      <c r="K13" s="172">
        <v>147.67949</v>
      </c>
      <c r="L13" s="172">
        <v>4.16371</v>
      </c>
      <c r="M13" s="172">
        <v>17.60099</v>
      </c>
      <c r="N13" s="172">
        <v>3.41177</v>
      </c>
      <c r="O13" s="172">
        <v>2.44161</v>
      </c>
      <c r="P13" s="178">
        <f>SUM(K13:O13)</f>
        <v>175.29756999999998</v>
      </c>
      <c r="Q13" s="16"/>
    </row>
    <row r="14" spans="1:17" s="9" customFormat="1" ht="21.75" customHeight="1">
      <c r="A14" s="200">
        <v>2</v>
      </c>
      <c r="B14" s="201" t="s">
        <v>24</v>
      </c>
      <c r="C14" s="179">
        <v>50.97942900000004</v>
      </c>
      <c r="D14" s="179"/>
      <c r="E14" s="179"/>
      <c r="F14" s="272">
        <v>328.69806</v>
      </c>
      <c r="G14" s="273"/>
      <c r="H14" s="179"/>
      <c r="I14" s="174">
        <f aca="true" t="shared" si="0" ref="I14:I25">SUM(C14:H14)</f>
        <v>379.67748900000004</v>
      </c>
      <c r="J14" s="172">
        <v>217.8</v>
      </c>
      <c r="K14" s="180">
        <v>256.05817</v>
      </c>
      <c r="L14" s="180">
        <v>6.80201</v>
      </c>
      <c r="M14" s="180">
        <v>9.39189</v>
      </c>
      <c r="N14" s="180">
        <v>3.58754</v>
      </c>
      <c r="O14" s="180">
        <v>0.99338</v>
      </c>
      <c r="P14" s="178">
        <f aca="true" t="shared" si="1" ref="P14:P28">SUM(K14:O14)</f>
        <v>276.83299</v>
      </c>
      <c r="Q14" s="16"/>
    </row>
    <row r="15" spans="1:17" s="9" customFormat="1" ht="21.75" customHeight="1">
      <c r="A15" s="198">
        <v>3</v>
      </c>
      <c r="B15" s="199" t="s">
        <v>25</v>
      </c>
      <c r="C15" s="174">
        <v>191.6714713</v>
      </c>
      <c r="D15" s="179"/>
      <c r="E15" s="179"/>
      <c r="F15" s="272">
        <v>221.44556</v>
      </c>
      <c r="G15" s="273"/>
      <c r="H15" s="174"/>
      <c r="I15" s="174">
        <f t="shared" si="0"/>
        <v>413.1170313</v>
      </c>
      <c r="J15" s="172">
        <v>219.1</v>
      </c>
      <c r="K15" s="172">
        <v>255.79103</v>
      </c>
      <c r="L15" s="172">
        <v>8.07881</v>
      </c>
      <c r="M15" s="172">
        <v>32.44528</v>
      </c>
      <c r="N15" s="172">
        <v>2.0592</v>
      </c>
      <c r="O15" s="172">
        <v>0.88233</v>
      </c>
      <c r="P15" s="178">
        <f t="shared" si="1"/>
        <v>299.25665</v>
      </c>
      <c r="Q15" s="16"/>
    </row>
    <row r="16" spans="1:17" s="9" customFormat="1" ht="21.75" customHeight="1">
      <c r="A16" s="198">
        <v>4</v>
      </c>
      <c r="B16" s="199" t="s">
        <v>26</v>
      </c>
      <c r="C16" s="174">
        <v>140.84765799999997</v>
      </c>
      <c r="D16" s="179"/>
      <c r="E16" s="179"/>
      <c r="F16" s="272">
        <v>94.84606</v>
      </c>
      <c r="G16" s="273"/>
      <c r="H16" s="174"/>
      <c r="I16" s="174">
        <f t="shared" si="0"/>
        <v>235.69371799999996</v>
      </c>
      <c r="J16" s="172">
        <v>91.2</v>
      </c>
      <c r="K16" s="172">
        <v>98.18072</v>
      </c>
      <c r="L16" s="172">
        <v>3.22069</v>
      </c>
      <c r="M16" s="172">
        <v>2.45136</v>
      </c>
      <c r="N16" s="172">
        <v>6.9837</v>
      </c>
      <c r="O16" s="172">
        <v>1.2231</v>
      </c>
      <c r="P16" s="178">
        <f t="shared" si="1"/>
        <v>112.05957</v>
      </c>
      <c r="Q16" s="16"/>
    </row>
    <row r="17" spans="1:17" s="9" customFormat="1" ht="21.75" customHeight="1">
      <c r="A17" s="198">
        <v>5</v>
      </c>
      <c r="B17" s="199" t="s">
        <v>27</v>
      </c>
      <c r="C17" s="174">
        <v>114.43016089999992</v>
      </c>
      <c r="D17" s="179"/>
      <c r="E17" s="179"/>
      <c r="F17" s="272">
        <v>248.05006</v>
      </c>
      <c r="G17" s="273"/>
      <c r="H17" s="174"/>
      <c r="I17" s="174">
        <f t="shared" si="0"/>
        <v>362.48022089999995</v>
      </c>
      <c r="J17" s="172">
        <v>125.4</v>
      </c>
      <c r="K17" s="172">
        <v>181.8251</v>
      </c>
      <c r="L17" s="172">
        <v>8.65832</v>
      </c>
      <c r="M17" s="172">
        <v>48.08633</v>
      </c>
      <c r="N17" s="172">
        <v>1.91681</v>
      </c>
      <c r="O17" s="172">
        <v>1.231</v>
      </c>
      <c r="P17" s="178">
        <f t="shared" si="1"/>
        <v>241.71756</v>
      </c>
      <c r="Q17" s="16"/>
    </row>
    <row r="18" spans="1:17" s="9" customFormat="1" ht="21.75" customHeight="1">
      <c r="A18" s="198">
        <v>6</v>
      </c>
      <c r="B18" s="199" t="s">
        <v>28</v>
      </c>
      <c r="C18" s="174">
        <v>82.48187369999994</v>
      </c>
      <c r="D18" s="179"/>
      <c r="E18" s="179"/>
      <c r="F18" s="272">
        <v>227.25006</v>
      </c>
      <c r="G18" s="273"/>
      <c r="H18" s="174"/>
      <c r="I18" s="174">
        <f t="shared" si="0"/>
        <v>309.7319336999999</v>
      </c>
      <c r="J18" s="172">
        <v>98.8</v>
      </c>
      <c r="K18" s="172">
        <v>173.47755</v>
      </c>
      <c r="L18" s="172">
        <v>6.56297</v>
      </c>
      <c r="M18" s="172">
        <v>52.32698</v>
      </c>
      <c r="N18" s="172">
        <v>2.98812</v>
      </c>
      <c r="O18" s="172">
        <v>3.20655</v>
      </c>
      <c r="P18" s="178">
        <f t="shared" si="1"/>
        <v>238.56217</v>
      </c>
      <c r="Q18" s="16"/>
    </row>
    <row r="19" spans="1:17" s="9" customFormat="1" ht="21.75" customHeight="1">
      <c r="A19" s="198">
        <v>7</v>
      </c>
      <c r="B19" s="199" t="s">
        <v>29</v>
      </c>
      <c r="C19" s="174">
        <v>136.56369049999978</v>
      </c>
      <c r="D19" s="179"/>
      <c r="E19" s="179"/>
      <c r="F19" s="272">
        <v>137.11056</v>
      </c>
      <c r="G19" s="273"/>
      <c r="H19" s="174"/>
      <c r="I19" s="174">
        <f t="shared" si="0"/>
        <v>273.67425049999974</v>
      </c>
      <c r="J19" s="172">
        <v>92.5</v>
      </c>
      <c r="K19" s="172">
        <v>127.70428</v>
      </c>
      <c r="L19" s="172">
        <v>3.22773</v>
      </c>
      <c r="M19" s="172">
        <v>43.99358</v>
      </c>
      <c r="N19" s="172">
        <v>1.46602</v>
      </c>
      <c r="O19" s="172">
        <v>1.4254</v>
      </c>
      <c r="P19" s="178">
        <f t="shared" si="1"/>
        <v>177.81700999999998</v>
      </c>
      <c r="Q19" s="16"/>
    </row>
    <row r="20" spans="1:17" s="192" customFormat="1" ht="21.75" customHeight="1">
      <c r="A20" s="202">
        <v>8</v>
      </c>
      <c r="B20" s="203" t="s">
        <v>30</v>
      </c>
      <c r="C20" s="189">
        <v>136.2143587999998</v>
      </c>
      <c r="D20" s="193"/>
      <c r="E20" s="193"/>
      <c r="F20" s="272">
        <v>119.36815</v>
      </c>
      <c r="G20" s="273"/>
      <c r="H20" s="189"/>
      <c r="I20" s="189">
        <f t="shared" si="0"/>
        <v>255.5825087999998</v>
      </c>
      <c r="J20" s="173">
        <v>151.1</v>
      </c>
      <c r="K20" s="173">
        <v>149.84549</v>
      </c>
      <c r="L20" s="173">
        <v>4.904719999999998</v>
      </c>
      <c r="M20" s="173">
        <v>31.151180000000004</v>
      </c>
      <c r="N20" s="173">
        <v>2.30822</v>
      </c>
      <c r="O20" s="173">
        <v>2.7431599999999996</v>
      </c>
      <c r="P20" s="190">
        <f t="shared" si="1"/>
        <v>190.95277000000002</v>
      </c>
      <c r="Q20" s="191"/>
    </row>
    <row r="21" spans="1:17" s="9" customFormat="1" ht="21.75" customHeight="1">
      <c r="A21" s="198">
        <v>9</v>
      </c>
      <c r="B21" s="199" t="s">
        <v>31</v>
      </c>
      <c r="C21" s="174">
        <v>30.297426900000005</v>
      </c>
      <c r="D21" s="179"/>
      <c r="E21" s="179"/>
      <c r="F21" s="272">
        <v>110.11456</v>
      </c>
      <c r="G21" s="273"/>
      <c r="H21" s="174"/>
      <c r="I21" s="174">
        <f t="shared" si="0"/>
        <v>140.4119869</v>
      </c>
      <c r="J21" s="172">
        <v>50</v>
      </c>
      <c r="K21" s="172">
        <v>103.28375</v>
      </c>
      <c r="L21" s="172">
        <v>2.788395</v>
      </c>
      <c r="M21" s="172">
        <v>1.85654</v>
      </c>
      <c r="N21" s="172">
        <v>0.45067</v>
      </c>
      <c r="O21" s="172">
        <v>0.323285</v>
      </c>
      <c r="P21" s="178">
        <f t="shared" si="1"/>
        <v>108.70263999999999</v>
      </c>
      <c r="Q21" s="16"/>
    </row>
    <row r="22" spans="1:17" s="9" customFormat="1" ht="21.75" customHeight="1">
      <c r="A22" s="198">
        <v>10</v>
      </c>
      <c r="B22" s="199" t="s">
        <v>32</v>
      </c>
      <c r="C22" s="174">
        <v>85.16836119999994</v>
      </c>
      <c r="D22" s="179"/>
      <c r="E22" s="179"/>
      <c r="F22" s="272">
        <v>205.5891</v>
      </c>
      <c r="G22" s="273"/>
      <c r="H22" s="174"/>
      <c r="I22" s="174">
        <f t="shared" si="0"/>
        <v>290.75746119999997</v>
      </c>
      <c r="J22" s="172">
        <v>159.6</v>
      </c>
      <c r="K22" s="172">
        <v>167.35733</v>
      </c>
      <c r="L22" s="172">
        <v>5.59018</v>
      </c>
      <c r="M22" s="172">
        <v>20.599</v>
      </c>
      <c r="N22" s="172">
        <v>3.50534</v>
      </c>
      <c r="O22" s="172">
        <v>2.2402699999999998</v>
      </c>
      <c r="P22" s="178">
        <f t="shared" si="1"/>
        <v>199.29211999999998</v>
      </c>
      <c r="Q22" s="16"/>
    </row>
    <row r="23" spans="1:17" s="9" customFormat="1" ht="21.75" customHeight="1">
      <c r="A23" s="198">
        <v>11</v>
      </c>
      <c r="B23" s="199" t="s">
        <v>33</v>
      </c>
      <c r="C23" s="174">
        <v>68.00556399999988</v>
      </c>
      <c r="D23" s="179"/>
      <c r="E23" s="179"/>
      <c r="F23" s="272">
        <v>100.28306</v>
      </c>
      <c r="G23" s="273"/>
      <c r="H23" s="174"/>
      <c r="I23" s="174">
        <f t="shared" si="0"/>
        <v>168.28862399999988</v>
      </c>
      <c r="J23" s="172">
        <v>116</v>
      </c>
      <c r="K23" s="172">
        <v>93.02283</v>
      </c>
      <c r="L23" s="172">
        <v>3.15708</v>
      </c>
      <c r="M23" s="172">
        <v>19.41104</v>
      </c>
      <c r="N23" s="172">
        <v>1.59903</v>
      </c>
      <c r="O23" s="172">
        <v>1.50522</v>
      </c>
      <c r="P23" s="178">
        <f t="shared" si="1"/>
        <v>118.69519999999999</v>
      </c>
      <c r="Q23" s="16"/>
    </row>
    <row r="24" spans="1:17" s="9" customFormat="1" ht="21.75" customHeight="1">
      <c r="A24" s="198">
        <v>12</v>
      </c>
      <c r="B24" s="199" t="s">
        <v>34</v>
      </c>
      <c r="C24" s="174">
        <v>14.588294299999973</v>
      </c>
      <c r="D24" s="179"/>
      <c r="E24" s="179"/>
      <c r="F24" s="272">
        <v>105.65476</v>
      </c>
      <c r="G24" s="273"/>
      <c r="H24" s="174"/>
      <c r="I24" s="174">
        <f t="shared" si="0"/>
        <v>120.24305429999997</v>
      </c>
      <c r="J24" s="172">
        <v>76.1</v>
      </c>
      <c r="K24" s="172">
        <v>70.02063</v>
      </c>
      <c r="L24" s="172">
        <v>2.10184</v>
      </c>
      <c r="M24" s="172">
        <v>5.02956</v>
      </c>
      <c r="N24" s="172">
        <v>2.50499</v>
      </c>
      <c r="O24" s="172">
        <v>0.35136</v>
      </c>
      <c r="P24" s="178">
        <f t="shared" si="1"/>
        <v>80.00838</v>
      </c>
      <c r="Q24" s="16"/>
    </row>
    <row r="25" spans="1:17" s="9" customFormat="1" ht="21.75" customHeight="1">
      <c r="A25" s="198">
        <v>13</v>
      </c>
      <c r="B25" s="199" t="s">
        <v>35</v>
      </c>
      <c r="C25" s="174">
        <v>112.21453649999995</v>
      </c>
      <c r="D25" s="179"/>
      <c r="E25" s="179"/>
      <c r="F25" s="272">
        <v>148.83765</v>
      </c>
      <c r="G25" s="273"/>
      <c r="H25" s="174"/>
      <c r="I25" s="174">
        <f t="shared" si="0"/>
        <v>261.05218649999995</v>
      </c>
      <c r="J25" s="172">
        <v>156.3</v>
      </c>
      <c r="K25" s="172">
        <v>185.37179</v>
      </c>
      <c r="L25" s="172">
        <v>4.95556</v>
      </c>
      <c r="M25" s="172">
        <v>0.8771</v>
      </c>
      <c r="N25" s="172">
        <v>0.20761</v>
      </c>
      <c r="O25" s="172">
        <v>6.556925</v>
      </c>
      <c r="P25" s="178">
        <f t="shared" si="1"/>
        <v>197.968985</v>
      </c>
      <c r="Q25" s="16"/>
    </row>
    <row r="26" spans="1:17" s="8" customFormat="1" ht="19.5" customHeight="1">
      <c r="A26" s="17"/>
      <c r="B26" s="204" t="s">
        <v>5</v>
      </c>
      <c r="C26" s="18">
        <f aca="true" t="shared" si="2" ref="C26:H26">SUM(C13:C25)</f>
        <v>1288.447520799999</v>
      </c>
      <c r="D26" s="18">
        <f t="shared" si="2"/>
        <v>0</v>
      </c>
      <c r="E26" s="18">
        <f t="shared" si="2"/>
        <v>0</v>
      </c>
      <c r="F26" s="274">
        <f>SUM(F13:F25)</f>
        <v>2154.0832</v>
      </c>
      <c r="G26" s="275"/>
      <c r="H26" s="18">
        <f t="shared" si="2"/>
        <v>0</v>
      </c>
      <c r="I26" s="18">
        <f>SUM(I13:I25)</f>
        <v>3442.530720799999</v>
      </c>
      <c r="J26" s="18">
        <f>SUM(J13:J25)</f>
        <v>1653.7999999999997</v>
      </c>
      <c r="K26" s="19">
        <f aca="true" t="shared" si="3" ref="K26:Q26">SUM(K13:K25)</f>
        <v>2009.6181599999998</v>
      </c>
      <c r="L26" s="19">
        <f t="shared" si="3"/>
        <v>64.21201500000001</v>
      </c>
      <c r="M26" s="19">
        <f t="shared" si="3"/>
        <v>285.22083000000003</v>
      </c>
      <c r="N26" s="19">
        <f t="shared" si="3"/>
        <v>32.989020000000004</v>
      </c>
      <c r="O26" s="19">
        <f t="shared" si="3"/>
        <v>25.12359</v>
      </c>
      <c r="P26" s="19">
        <f>SUM(P13:P25)</f>
        <v>2417.163615</v>
      </c>
      <c r="Q26" s="20">
        <f t="shared" si="3"/>
        <v>0</v>
      </c>
    </row>
    <row r="27" spans="1:17" s="9" customFormat="1" ht="15.75">
      <c r="A27" s="21">
        <v>1</v>
      </c>
      <c r="B27" s="205" t="s">
        <v>52</v>
      </c>
      <c r="C27" s="170">
        <v>54.09581</v>
      </c>
      <c r="D27" s="194"/>
      <c r="E27" s="195"/>
      <c r="F27" s="195"/>
      <c r="G27" s="170"/>
      <c r="H27" s="170"/>
      <c r="I27" s="174">
        <f>SUM(C27:H27)</f>
        <v>54.09581</v>
      </c>
      <c r="J27" s="171"/>
      <c r="K27" s="172">
        <f>32.47+2.49</f>
        <v>34.96</v>
      </c>
      <c r="L27" s="172"/>
      <c r="M27" s="172"/>
      <c r="N27" s="172"/>
      <c r="O27" s="172"/>
      <c r="P27" s="173">
        <f t="shared" si="1"/>
        <v>34.96</v>
      </c>
      <c r="Q27" s="16"/>
    </row>
    <row r="28" spans="1:17" s="9" customFormat="1" ht="15.75">
      <c r="A28" s="21">
        <v>2</v>
      </c>
      <c r="B28" s="205" t="s">
        <v>109</v>
      </c>
      <c r="C28" s="170">
        <f>4152.9825322-1500</f>
        <v>2652.9825321999997</v>
      </c>
      <c r="D28" s="194"/>
      <c r="E28" s="195"/>
      <c r="F28" s="195"/>
      <c r="G28" s="170"/>
      <c r="H28" s="170">
        <v>0</v>
      </c>
      <c r="I28" s="174">
        <f>SUM(C28:H28)</f>
        <v>2652.9825321999997</v>
      </c>
      <c r="J28" s="171"/>
      <c r="K28" s="172"/>
      <c r="L28" s="172"/>
      <c r="M28" s="172"/>
      <c r="N28" s="172">
        <v>1.7267299999999999</v>
      </c>
      <c r="O28" s="172">
        <v>0.58258</v>
      </c>
      <c r="P28" s="173">
        <f t="shared" si="1"/>
        <v>2.30931</v>
      </c>
      <c r="Q28" s="16"/>
    </row>
    <row r="29" spans="1:17" s="23" customFormat="1" ht="19.5" customHeight="1">
      <c r="A29" s="205"/>
      <c r="B29" s="206" t="s">
        <v>5</v>
      </c>
      <c r="C29" s="175">
        <f>SUM(C27:C28)</f>
        <v>2707.0783421999995</v>
      </c>
      <c r="D29" s="175">
        <f aca="true" t="shared" si="4" ref="D29:O29">SUM(D27:D28)</f>
        <v>0</v>
      </c>
      <c r="E29" s="175">
        <f t="shared" si="4"/>
        <v>0</v>
      </c>
      <c r="F29" s="175"/>
      <c r="G29" s="175">
        <f>SUM(G27:G28)</f>
        <v>0</v>
      </c>
      <c r="H29" s="175">
        <f t="shared" si="4"/>
        <v>0</v>
      </c>
      <c r="I29" s="175">
        <f>SUM(I27:I28)</f>
        <v>2707.0783421999995</v>
      </c>
      <c r="J29" s="176"/>
      <c r="K29" s="177">
        <f t="shared" si="4"/>
        <v>34.96</v>
      </c>
      <c r="L29" s="177">
        <f t="shared" si="4"/>
        <v>0</v>
      </c>
      <c r="M29" s="177">
        <f t="shared" si="4"/>
        <v>0</v>
      </c>
      <c r="N29" s="177">
        <f t="shared" si="4"/>
        <v>1.7267299999999999</v>
      </c>
      <c r="O29" s="177">
        <f t="shared" si="4"/>
        <v>0.58258</v>
      </c>
      <c r="P29" s="177">
        <f>SUM(K29:O29)</f>
        <v>37.26931</v>
      </c>
      <c r="Q29" s="22"/>
    </row>
    <row r="30" spans="1:18" s="9" customFormat="1" ht="15.75">
      <c r="A30" s="207"/>
      <c r="B30" s="208" t="s">
        <v>53</v>
      </c>
      <c r="C30" s="24">
        <f aca="true" t="shared" si="5" ref="C30:O30">C26+C29</f>
        <v>3995.5258629999985</v>
      </c>
      <c r="D30" s="24">
        <f t="shared" si="5"/>
        <v>0</v>
      </c>
      <c r="E30" s="24">
        <f t="shared" si="5"/>
        <v>0</v>
      </c>
      <c r="F30" s="24">
        <v>0</v>
      </c>
      <c r="G30" s="24">
        <v>0</v>
      </c>
      <c r="H30" s="24">
        <f t="shared" si="5"/>
        <v>0</v>
      </c>
      <c r="I30" s="24">
        <f>SUM(C30:H30)</f>
        <v>3995.5258629999985</v>
      </c>
      <c r="J30" s="24">
        <v>2367.935</v>
      </c>
      <c r="K30" s="25">
        <f t="shared" si="5"/>
        <v>2044.5781599999998</v>
      </c>
      <c r="L30" s="25">
        <f t="shared" si="5"/>
        <v>64.21201500000001</v>
      </c>
      <c r="M30" s="25">
        <f t="shared" si="5"/>
        <v>285.22083000000003</v>
      </c>
      <c r="N30" s="25">
        <f t="shared" si="5"/>
        <v>34.71575</v>
      </c>
      <c r="O30" s="25">
        <f t="shared" si="5"/>
        <v>25.70617</v>
      </c>
      <c r="P30" s="25">
        <f>P26+P29</f>
        <v>2454.432925</v>
      </c>
      <c r="Q30" s="16"/>
      <c r="R30" s="237">
        <f>P30-'[1]Part-II'!$P$30</f>
        <v>1059.6365850000002</v>
      </c>
    </row>
    <row r="31" spans="1:16" s="9" customFormat="1" ht="22.5" customHeight="1">
      <c r="A31" s="242" t="s">
        <v>127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33"/>
      <c r="M31" s="28"/>
      <c r="N31" s="196"/>
      <c r="P31" s="27"/>
    </row>
    <row r="32" spans="1:16" s="9" customFormat="1" ht="32.25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14"/>
      <c r="M32" s="28"/>
      <c r="N32" s="197"/>
      <c r="P32" s="27"/>
    </row>
    <row r="33" spans="2:16" s="9" customFormat="1" ht="22.5" customHeight="1">
      <c r="B33" s="23"/>
      <c r="D33" s="26"/>
      <c r="K33" s="215"/>
      <c r="M33" s="28"/>
      <c r="N33" s="129" t="s">
        <v>118</v>
      </c>
      <c r="P33" s="27"/>
    </row>
    <row r="34" spans="2:16" s="9" customFormat="1" ht="20.25" customHeight="1"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31" t="s">
        <v>119</v>
      </c>
      <c r="O34" s="181"/>
      <c r="P34" s="181"/>
    </row>
    <row r="35" spans="4:14" s="9" customFormat="1" ht="15.75">
      <c r="D35" s="26"/>
      <c r="N35" s="131" t="s">
        <v>120</v>
      </c>
    </row>
    <row r="36" spans="2:16" s="9" customFormat="1" ht="18.75">
      <c r="B36" s="23"/>
      <c r="D36" s="26"/>
      <c r="M36" s="182"/>
      <c r="N36" s="133" t="s">
        <v>121</v>
      </c>
      <c r="O36" s="183"/>
      <c r="P36" s="183"/>
    </row>
    <row r="37" spans="2:16" s="9" customFormat="1" ht="18.75">
      <c r="B37" s="23"/>
      <c r="D37" s="26"/>
      <c r="M37" s="182"/>
      <c r="N37" s="131" t="s">
        <v>122</v>
      </c>
      <c r="O37" s="183"/>
      <c r="P37" s="183"/>
    </row>
  </sheetData>
  <sheetProtection/>
  <mergeCells count="37">
    <mergeCell ref="F21:G21"/>
    <mergeCell ref="F26:G26"/>
    <mergeCell ref="F22:G22"/>
    <mergeCell ref="F23:G23"/>
    <mergeCell ref="F24:G24"/>
    <mergeCell ref="F25:G25"/>
    <mergeCell ref="F17:G17"/>
    <mergeCell ref="F18:G18"/>
    <mergeCell ref="F19:G19"/>
    <mergeCell ref="F20:G20"/>
    <mergeCell ref="F13:G13"/>
    <mergeCell ref="F14:G14"/>
    <mergeCell ref="F15:G15"/>
    <mergeCell ref="F16:G16"/>
    <mergeCell ref="H9:H11"/>
    <mergeCell ref="F9:G9"/>
    <mergeCell ref="F10:F11"/>
    <mergeCell ref="G10:G11"/>
    <mergeCell ref="D9:E9"/>
    <mergeCell ref="E10:E11"/>
    <mergeCell ref="B9:B11"/>
    <mergeCell ref="C9:C11"/>
    <mergeCell ref="D10:D11"/>
    <mergeCell ref="N1:P1"/>
    <mergeCell ref="A2:P2"/>
    <mergeCell ref="A4:P4"/>
    <mergeCell ref="A6:P6"/>
    <mergeCell ref="A31:J32"/>
    <mergeCell ref="I9:I11"/>
    <mergeCell ref="K9:Q9"/>
    <mergeCell ref="J9:J11"/>
    <mergeCell ref="K10:K11"/>
    <mergeCell ref="L10:L11"/>
    <mergeCell ref="M10:M11"/>
    <mergeCell ref="P10:P11"/>
    <mergeCell ref="N10:O10"/>
    <mergeCell ref="A9:A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view="pageBreakPreview" zoomScale="70" zoomScaleNormal="70" zoomScaleSheetLayoutView="70" workbookViewId="0" topLeftCell="AP1">
      <pane ySplit="12" topLeftCell="BM13" activePane="bottomLeft" state="frozen"/>
      <selection pane="topLeft" activeCell="I17" sqref="I17"/>
      <selection pane="bottomLeft" activeCell="BH14" activeCellId="1" sqref="BE14:BF14 BH14:BI14"/>
    </sheetView>
  </sheetViews>
  <sheetFormatPr defaultColWidth="9.140625" defaultRowHeight="15"/>
  <cols>
    <col min="1" max="1" width="4.140625" style="57" customWidth="1"/>
    <col min="2" max="2" width="19.57421875" style="86" bestFit="1" customWidth="1"/>
    <col min="3" max="4" width="7.57421875" style="57" customWidth="1"/>
    <col min="5" max="5" width="9.57421875" style="57" customWidth="1"/>
    <col min="6" max="18" width="7.57421875" style="57" customWidth="1"/>
    <col min="19" max="19" width="8.421875" style="57" customWidth="1"/>
    <col min="20" max="20" width="7.57421875" style="57" customWidth="1"/>
    <col min="21" max="26" width="8.00390625" style="57" customWidth="1"/>
    <col min="27" max="27" width="9.00390625" style="57" customWidth="1"/>
    <col min="28" max="29" width="8.00390625" style="57" customWidth="1"/>
    <col min="30" max="30" width="9.57421875" style="57" customWidth="1"/>
    <col min="31" max="38" width="8.00390625" style="57" customWidth="1"/>
    <col min="39" max="40" width="7.00390625" style="57" customWidth="1"/>
    <col min="41" max="41" width="7.57421875" style="57" customWidth="1"/>
    <col min="42" max="42" width="6.28125" style="57" customWidth="1"/>
    <col min="43" max="43" width="6.7109375" style="57" customWidth="1"/>
    <col min="44" max="44" width="7.00390625" style="57" customWidth="1"/>
    <col min="45" max="45" width="6.00390625" style="57" customWidth="1"/>
    <col min="46" max="46" width="6.28125" style="57" customWidth="1"/>
    <col min="47" max="47" width="7.57421875" style="57" customWidth="1"/>
    <col min="48" max="48" width="7.28125" style="57" customWidth="1"/>
    <col min="49" max="49" width="6.421875" style="57" customWidth="1"/>
    <col min="50" max="50" width="7.57421875" style="57" customWidth="1"/>
    <col min="51" max="51" width="6.00390625" style="57" customWidth="1"/>
    <col min="52" max="52" width="6.28125" style="57" customWidth="1"/>
    <col min="53" max="53" width="7.57421875" style="57" customWidth="1"/>
    <col min="54" max="54" width="6.28125" style="57" customWidth="1"/>
    <col min="55" max="55" width="6.57421875" style="57" customWidth="1"/>
    <col min="56" max="56" width="7.00390625" style="57" customWidth="1"/>
    <col min="57" max="57" width="6.140625" style="57" customWidth="1"/>
    <col min="58" max="59" width="7.00390625" style="57" customWidth="1"/>
    <col min="60" max="60" width="6.140625" style="57" customWidth="1"/>
    <col min="61" max="61" width="7.140625" style="57" customWidth="1"/>
    <col min="62" max="62" width="6.7109375" style="57" customWidth="1"/>
    <col min="63" max="63" width="12.00390625" style="57" customWidth="1"/>
    <col min="64" max="64" width="9.7109375" style="57" bestFit="1" customWidth="1"/>
    <col min="65" max="16384" width="9.140625" style="57" customWidth="1"/>
  </cols>
  <sheetData>
    <row r="1" spans="1:62" s="53" customFormat="1" ht="16.5">
      <c r="A1" s="51"/>
      <c r="B1" s="52"/>
      <c r="Q1" s="300" t="s">
        <v>113</v>
      </c>
      <c r="R1" s="300"/>
      <c r="S1" s="300"/>
      <c r="T1" s="300"/>
      <c r="AJ1" s="300" t="s">
        <v>113</v>
      </c>
      <c r="AK1" s="300"/>
      <c r="AL1" s="300"/>
      <c r="AM1" s="54"/>
      <c r="AN1" s="54"/>
      <c r="BH1" s="300" t="s">
        <v>113</v>
      </c>
      <c r="BI1" s="300"/>
      <c r="BJ1" s="300"/>
    </row>
    <row r="2" spans="1:62" s="55" customFormat="1" ht="22.5" customHeight="1">
      <c r="A2" s="284" t="s">
        <v>84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 t="s">
        <v>84</v>
      </c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 t="s">
        <v>84</v>
      </c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</row>
    <row r="3" spans="1:40" ht="15" customHeight="1">
      <c r="A3" s="56"/>
      <c r="B3" s="56"/>
      <c r="U3" s="56"/>
      <c r="V3" s="56"/>
      <c r="AM3" s="56"/>
      <c r="AN3" s="56"/>
    </row>
    <row r="4" spans="1:62" s="58" customFormat="1" ht="19.5" customHeight="1">
      <c r="A4" s="285" t="s">
        <v>38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 t="s">
        <v>38</v>
      </c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 t="s">
        <v>38</v>
      </c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</row>
    <row r="5" spans="1:40" ht="13.5" customHeight="1">
      <c r="A5" s="59"/>
      <c r="B5" s="59"/>
      <c r="U5" s="59"/>
      <c r="V5" s="59"/>
      <c r="AM5" s="59"/>
      <c r="AN5" s="59"/>
    </row>
    <row r="6" spans="1:62" s="60" customFormat="1" ht="22.5" customHeight="1">
      <c r="A6" s="286" t="s">
        <v>129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 t="s">
        <v>129</v>
      </c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 t="s">
        <v>129</v>
      </c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</row>
    <row r="7" spans="1:2" ht="13.5" customHeight="1">
      <c r="A7" s="59"/>
      <c r="B7" s="59"/>
    </row>
    <row r="8" spans="1:2" ht="21" customHeight="1">
      <c r="A8" s="61" t="s">
        <v>39</v>
      </c>
      <c r="B8" s="59"/>
    </row>
    <row r="9" spans="2:62" ht="20.25">
      <c r="B9" s="57"/>
      <c r="C9" s="295">
        <v>1</v>
      </c>
      <c r="D9" s="295"/>
      <c r="E9" s="295"/>
      <c r="F9" s="295"/>
      <c r="G9" s="295"/>
      <c r="H9" s="295"/>
      <c r="I9" s="295">
        <v>2</v>
      </c>
      <c r="J9" s="295"/>
      <c r="K9" s="295"/>
      <c r="L9" s="295"/>
      <c r="M9" s="295"/>
      <c r="N9" s="295"/>
      <c r="O9" s="295">
        <v>3</v>
      </c>
      <c r="P9" s="295"/>
      <c r="Q9" s="295"/>
      <c r="R9" s="295"/>
      <c r="S9" s="295"/>
      <c r="T9" s="295"/>
      <c r="U9" s="295">
        <v>4</v>
      </c>
      <c r="V9" s="295"/>
      <c r="W9" s="295"/>
      <c r="X9" s="295"/>
      <c r="Y9" s="295"/>
      <c r="Z9" s="295"/>
      <c r="AA9" s="295">
        <v>5</v>
      </c>
      <c r="AB9" s="295"/>
      <c r="AC9" s="295"/>
      <c r="AD9" s="295"/>
      <c r="AE9" s="295"/>
      <c r="AF9" s="295"/>
      <c r="AG9" s="288">
        <v>6</v>
      </c>
      <c r="AH9" s="288"/>
      <c r="AI9" s="288"/>
      <c r="AJ9" s="288"/>
      <c r="AK9" s="288"/>
      <c r="AL9" s="288"/>
      <c r="AM9" s="288">
        <v>7</v>
      </c>
      <c r="AN9" s="288"/>
      <c r="AO9" s="288"/>
      <c r="AP9" s="288"/>
      <c r="AQ9" s="288"/>
      <c r="AR9" s="288"/>
      <c r="AS9" s="288">
        <v>8</v>
      </c>
      <c r="AT9" s="288"/>
      <c r="AU9" s="288"/>
      <c r="AV9" s="288"/>
      <c r="AW9" s="288"/>
      <c r="AX9" s="288"/>
      <c r="AY9" s="288">
        <v>9</v>
      </c>
      <c r="AZ9" s="288"/>
      <c r="BA9" s="288"/>
      <c r="BB9" s="288"/>
      <c r="BC9" s="288"/>
      <c r="BD9" s="288"/>
      <c r="BE9" s="287">
        <v>10</v>
      </c>
      <c r="BF9" s="287"/>
      <c r="BG9" s="287"/>
      <c r="BH9" s="287"/>
      <c r="BI9" s="287"/>
      <c r="BJ9" s="287"/>
    </row>
    <row r="10" spans="1:62" s="62" customFormat="1" ht="22.5" customHeight="1">
      <c r="A10" s="289" t="s">
        <v>0</v>
      </c>
      <c r="B10" s="292" t="s">
        <v>114</v>
      </c>
      <c r="C10" s="277" t="s">
        <v>60</v>
      </c>
      <c r="D10" s="277"/>
      <c r="E10" s="277"/>
      <c r="F10" s="277"/>
      <c r="G10" s="277"/>
      <c r="H10" s="277"/>
      <c r="I10" s="296" t="s">
        <v>61</v>
      </c>
      <c r="J10" s="297"/>
      <c r="K10" s="297"/>
      <c r="L10" s="297"/>
      <c r="M10" s="297"/>
      <c r="N10" s="298"/>
      <c r="O10" s="296" t="s">
        <v>62</v>
      </c>
      <c r="P10" s="297"/>
      <c r="Q10" s="297"/>
      <c r="R10" s="297"/>
      <c r="S10" s="297"/>
      <c r="T10" s="298"/>
      <c r="U10" s="296" t="s">
        <v>115</v>
      </c>
      <c r="V10" s="297"/>
      <c r="W10" s="297"/>
      <c r="X10" s="297"/>
      <c r="Y10" s="297"/>
      <c r="Z10" s="297"/>
      <c r="AA10" s="296" t="s">
        <v>63</v>
      </c>
      <c r="AB10" s="297"/>
      <c r="AC10" s="297"/>
      <c r="AD10" s="297"/>
      <c r="AE10" s="297"/>
      <c r="AF10" s="297"/>
      <c r="AG10" s="277" t="s">
        <v>64</v>
      </c>
      <c r="AH10" s="277"/>
      <c r="AI10" s="277"/>
      <c r="AJ10" s="277"/>
      <c r="AK10" s="277"/>
      <c r="AL10" s="277"/>
      <c r="AM10" s="277" t="s">
        <v>65</v>
      </c>
      <c r="AN10" s="277"/>
      <c r="AO10" s="277"/>
      <c r="AP10" s="277"/>
      <c r="AQ10" s="277"/>
      <c r="AR10" s="277"/>
      <c r="AS10" s="277" t="s">
        <v>66</v>
      </c>
      <c r="AT10" s="277"/>
      <c r="AU10" s="277"/>
      <c r="AV10" s="277"/>
      <c r="AW10" s="277"/>
      <c r="AX10" s="277"/>
      <c r="AY10" s="277" t="s">
        <v>67</v>
      </c>
      <c r="AZ10" s="277"/>
      <c r="BA10" s="277"/>
      <c r="BB10" s="277"/>
      <c r="BC10" s="277"/>
      <c r="BD10" s="277"/>
      <c r="BE10" s="277" t="s">
        <v>123</v>
      </c>
      <c r="BF10" s="277"/>
      <c r="BG10" s="277"/>
      <c r="BH10" s="277"/>
      <c r="BI10" s="277"/>
      <c r="BJ10" s="277"/>
    </row>
    <row r="11" spans="1:62" s="62" customFormat="1" ht="28.5" customHeight="1">
      <c r="A11" s="290"/>
      <c r="B11" s="293"/>
      <c r="C11" s="277" t="s">
        <v>68</v>
      </c>
      <c r="D11" s="277"/>
      <c r="E11" s="277"/>
      <c r="F11" s="277" t="s">
        <v>69</v>
      </c>
      <c r="G11" s="277"/>
      <c r="H11" s="277"/>
      <c r="I11" s="277" t="s">
        <v>68</v>
      </c>
      <c r="J11" s="277"/>
      <c r="K11" s="277"/>
      <c r="L11" s="277" t="s">
        <v>69</v>
      </c>
      <c r="M11" s="277"/>
      <c r="N11" s="277"/>
      <c r="O11" s="277" t="s">
        <v>68</v>
      </c>
      <c r="P11" s="277"/>
      <c r="Q11" s="277"/>
      <c r="R11" s="277" t="s">
        <v>69</v>
      </c>
      <c r="S11" s="277"/>
      <c r="T11" s="277"/>
      <c r="U11" s="277" t="s">
        <v>68</v>
      </c>
      <c r="V11" s="277"/>
      <c r="W11" s="277"/>
      <c r="X11" s="277" t="s">
        <v>69</v>
      </c>
      <c r="Y11" s="277"/>
      <c r="Z11" s="277"/>
      <c r="AA11" s="277" t="s">
        <v>68</v>
      </c>
      <c r="AB11" s="277"/>
      <c r="AC11" s="277"/>
      <c r="AD11" s="277" t="s">
        <v>69</v>
      </c>
      <c r="AE11" s="277"/>
      <c r="AF11" s="277"/>
      <c r="AG11" s="277" t="s">
        <v>68</v>
      </c>
      <c r="AH11" s="277"/>
      <c r="AI11" s="277"/>
      <c r="AJ11" s="277" t="s">
        <v>69</v>
      </c>
      <c r="AK11" s="277"/>
      <c r="AL11" s="277"/>
      <c r="AM11" s="277" t="s">
        <v>68</v>
      </c>
      <c r="AN11" s="277"/>
      <c r="AO11" s="277"/>
      <c r="AP11" s="277" t="s">
        <v>69</v>
      </c>
      <c r="AQ11" s="277"/>
      <c r="AR11" s="277"/>
      <c r="AS11" s="277" t="s">
        <v>68</v>
      </c>
      <c r="AT11" s="277"/>
      <c r="AU11" s="277"/>
      <c r="AV11" s="277" t="s">
        <v>69</v>
      </c>
      <c r="AW11" s="277"/>
      <c r="AX11" s="277"/>
      <c r="AY11" s="277" t="s">
        <v>68</v>
      </c>
      <c r="AZ11" s="277"/>
      <c r="BA11" s="277"/>
      <c r="BB11" s="277" t="s">
        <v>69</v>
      </c>
      <c r="BC11" s="277"/>
      <c r="BD11" s="277"/>
      <c r="BE11" s="277" t="s">
        <v>68</v>
      </c>
      <c r="BF11" s="277"/>
      <c r="BG11" s="277"/>
      <c r="BH11" s="277" t="s">
        <v>69</v>
      </c>
      <c r="BI11" s="277"/>
      <c r="BJ11" s="277"/>
    </row>
    <row r="12" spans="1:62" s="63" customFormat="1" ht="28.5" customHeight="1">
      <c r="A12" s="291"/>
      <c r="B12" s="294"/>
      <c r="C12" s="282" t="s">
        <v>70</v>
      </c>
      <c r="D12" s="282"/>
      <c r="E12" s="280" t="s">
        <v>71</v>
      </c>
      <c r="F12" s="282" t="s">
        <v>70</v>
      </c>
      <c r="G12" s="282"/>
      <c r="H12" s="280" t="s">
        <v>71</v>
      </c>
      <c r="I12" s="282" t="s">
        <v>70</v>
      </c>
      <c r="J12" s="282"/>
      <c r="K12" s="280" t="s">
        <v>71</v>
      </c>
      <c r="L12" s="282" t="s">
        <v>70</v>
      </c>
      <c r="M12" s="282"/>
      <c r="N12" s="280" t="s">
        <v>71</v>
      </c>
      <c r="O12" s="282" t="s">
        <v>70</v>
      </c>
      <c r="P12" s="282"/>
      <c r="Q12" s="280" t="s">
        <v>71</v>
      </c>
      <c r="R12" s="282" t="s">
        <v>70</v>
      </c>
      <c r="S12" s="282"/>
      <c r="T12" s="280" t="s">
        <v>71</v>
      </c>
      <c r="U12" s="282" t="s">
        <v>70</v>
      </c>
      <c r="V12" s="282"/>
      <c r="W12" s="280" t="s">
        <v>71</v>
      </c>
      <c r="X12" s="282" t="s">
        <v>70</v>
      </c>
      <c r="Y12" s="282"/>
      <c r="Z12" s="280" t="s">
        <v>71</v>
      </c>
      <c r="AA12" s="282" t="s">
        <v>70</v>
      </c>
      <c r="AB12" s="282"/>
      <c r="AC12" s="280" t="s">
        <v>71</v>
      </c>
      <c r="AD12" s="282" t="s">
        <v>70</v>
      </c>
      <c r="AE12" s="282"/>
      <c r="AF12" s="280" t="s">
        <v>71</v>
      </c>
      <c r="AG12" s="282" t="s">
        <v>70</v>
      </c>
      <c r="AH12" s="282"/>
      <c r="AI12" s="280" t="s">
        <v>71</v>
      </c>
      <c r="AJ12" s="282" t="s">
        <v>70</v>
      </c>
      <c r="AK12" s="282"/>
      <c r="AL12" s="280" t="s">
        <v>71</v>
      </c>
      <c r="AM12" s="282" t="s">
        <v>70</v>
      </c>
      <c r="AN12" s="282"/>
      <c r="AO12" s="280" t="s">
        <v>71</v>
      </c>
      <c r="AP12" s="282" t="s">
        <v>70</v>
      </c>
      <c r="AQ12" s="282"/>
      <c r="AR12" s="280" t="s">
        <v>71</v>
      </c>
      <c r="AS12" s="282" t="s">
        <v>70</v>
      </c>
      <c r="AT12" s="282"/>
      <c r="AU12" s="280" t="s">
        <v>71</v>
      </c>
      <c r="AV12" s="282" t="s">
        <v>70</v>
      </c>
      <c r="AW12" s="282"/>
      <c r="AX12" s="280" t="s">
        <v>71</v>
      </c>
      <c r="AY12" s="282" t="s">
        <v>70</v>
      </c>
      <c r="AZ12" s="282"/>
      <c r="BA12" s="280" t="s">
        <v>71</v>
      </c>
      <c r="BB12" s="282" t="s">
        <v>70</v>
      </c>
      <c r="BC12" s="282"/>
      <c r="BD12" s="280" t="s">
        <v>71</v>
      </c>
      <c r="BE12" s="282" t="s">
        <v>70</v>
      </c>
      <c r="BF12" s="282"/>
      <c r="BG12" s="280" t="s">
        <v>71</v>
      </c>
      <c r="BH12" s="282" t="s">
        <v>70</v>
      </c>
      <c r="BI12" s="282"/>
      <c r="BJ12" s="280" t="s">
        <v>71</v>
      </c>
    </row>
    <row r="13" spans="1:62" s="67" customFormat="1" ht="13.5" customHeight="1">
      <c r="A13" s="64"/>
      <c r="B13" s="65"/>
      <c r="C13" s="66" t="s">
        <v>72</v>
      </c>
      <c r="D13" s="66" t="s">
        <v>73</v>
      </c>
      <c r="E13" s="281"/>
      <c r="F13" s="66" t="s">
        <v>72</v>
      </c>
      <c r="G13" s="66" t="s">
        <v>73</v>
      </c>
      <c r="H13" s="281"/>
      <c r="I13" s="66" t="s">
        <v>72</v>
      </c>
      <c r="J13" s="66" t="s">
        <v>74</v>
      </c>
      <c r="K13" s="281"/>
      <c r="L13" s="66" t="s">
        <v>72</v>
      </c>
      <c r="M13" s="66" t="s">
        <v>74</v>
      </c>
      <c r="N13" s="281"/>
      <c r="O13" s="66" t="s">
        <v>72</v>
      </c>
      <c r="P13" s="66" t="s">
        <v>75</v>
      </c>
      <c r="Q13" s="281"/>
      <c r="R13" s="66" t="s">
        <v>72</v>
      </c>
      <c r="S13" s="66" t="s">
        <v>75</v>
      </c>
      <c r="T13" s="281"/>
      <c r="U13" s="66" t="s">
        <v>72</v>
      </c>
      <c r="V13" s="66" t="s">
        <v>116</v>
      </c>
      <c r="W13" s="281"/>
      <c r="X13" s="66" t="s">
        <v>72</v>
      </c>
      <c r="Y13" s="66" t="s">
        <v>116</v>
      </c>
      <c r="Z13" s="281"/>
      <c r="AA13" s="66" t="s">
        <v>72</v>
      </c>
      <c r="AB13" s="66" t="s">
        <v>73</v>
      </c>
      <c r="AC13" s="281"/>
      <c r="AD13" s="66" t="s">
        <v>72</v>
      </c>
      <c r="AE13" s="66" t="s">
        <v>73</v>
      </c>
      <c r="AF13" s="281"/>
      <c r="AG13" s="66" t="s">
        <v>72</v>
      </c>
      <c r="AH13" s="66" t="s">
        <v>74</v>
      </c>
      <c r="AI13" s="281"/>
      <c r="AJ13" s="66" t="s">
        <v>72</v>
      </c>
      <c r="AK13" s="66" t="s">
        <v>74</v>
      </c>
      <c r="AL13" s="281"/>
      <c r="AM13" s="66" t="s">
        <v>72</v>
      </c>
      <c r="AN13" s="66" t="s">
        <v>75</v>
      </c>
      <c r="AO13" s="281"/>
      <c r="AP13" s="66" t="s">
        <v>72</v>
      </c>
      <c r="AQ13" s="66" t="s">
        <v>75</v>
      </c>
      <c r="AR13" s="281"/>
      <c r="AS13" s="66" t="s">
        <v>72</v>
      </c>
      <c r="AT13" s="66" t="s">
        <v>75</v>
      </c>
      <c r="AU13" s="281"/>
      <c r="AV13" s="66" t="s">
        <v>72</v>
      </c>
      <c r="AW13" s="66" t="s">
        <v>75</v>
      </c>
      <c r="AX13" s="281"/>
      <c r="AY13" s="278" t="s">
        <v>72</v>
      </c>
      <c r="AZ13" s="279"/>
      <c r="BA13" s="281"/>
      <c r="BB13" s="278" t="s">
        <v>72</v>
      </c>
      <c r="BC13" s="279"/>
      <c r="BD13" s="281"/>
      <c r="BE13" s="278" t="s">
        <v>72</v>
      </c>
      <c r="BF13" s="279"/>
      <c r="BG13" s="281"/>
      <c r="BH13" s="278" t="s">
        <v>72</v>
      </c>
      <c r="BI13" s="279"/>
      <c r="BJ13" s="281"/>
    </row>
    <row r="14" spans="1:65" s="77" customFormat="1" ht="90" customHeight="1">
      <c r="A14" s="68"/>
      <c r="B14" s="69" t="s">
        <v>117</v>
      </c>
      <c r="C14" s="70">
        <v>143</v>
      </c>
      <c r="D14" s="71">
        <v>230885.658119658</v>
      </c>
      <c r="E14" s="71">
        <v>107.13115</v>
      </c>
      <c r="F14" s="70">
        <v>243</v>
      </c>
      <c r="G14" s="71">
        <v>383592.57952381</v>
      </c>
      <c r="H14" s="71">
        <v>119.52953</v>
      </c>
      <c r="I14" s="70">
        <v>41</v>
      </c>
      <c r="J14" s="71">
        <v>171.202</v>
      </c>
      <c r="K14" s="71">
        <v>3.33826</v>
      </c>
      <c r="L14" s="70">
        <v>89</v>
      </c>
      <c r="M14" s="71">
        <v>414.425</v>
      </c>
      <c r="N14" s="71">
        <v>6.388990000000001</v>
      </c>
      <c r="O14" s="72">
        <v>96</v>
      </c>
      <c r="P14" s="73">
        <v>104.22161136653</v>
      </c>
      <c r="Q14" s="73">
        <v>86.41486</v>
      </c>
      <c r="R14" s="72">
        <v>127</v>
      </c>
      <c r="S14" s="73">
        <v>116.377903805239</v>
      </c>
      <c r="T14" s="73">
        <v>83.77659</v>
      </c>
      <c r="U14" s="72">
        <v>8</v>
      </c>
      <c r="V14" s="73">
        <v>24.669</v>
      </c>
      <c r="W14" s="73">
        <v>4.115</v>
      </c>
      <c r="X14" s="72">
        <v>30</v>
      </c>
      <c r="Y14" s="73">
        <v>104.115</v>
      </c>
      <c r="Z14" s="73">
        <v>1.10099</v>
      </c>
      <c r="AA14" s="72">
        <v>30</v>
      </c>
      <c r="AB14" s="73">
        <v>25032</v>
      </c>
      <c r="AC14" s="73">
        <v>10.97067</v>
      </c>
      <c r="AD14" s="72">
        <v>101</v>
      </c>
      <c r="AE14" s="73">
        <v>34676.7038961039</v>
      </c>
      <c r="AF14" s="73">
        <v>15.459990000000001</v>
      </c>
      <c r="AG14" s="70">
        <v>81</v>
      </c>
      <c r="AH14" s="71">
        <v>438.4040745382</v>
      </c>
      <c r="AI14" s="71">
        <v>106.45847</v>
      </c>
      <c r="AJ14" s="70">
        <v>96</v>
      </c>
      <c r="AK14" s="71">
        <v>508.624</v>
      </c>
      <c r="AL14" s="71">
        <v>51.71662</v>
      </c>
      <c r="AM14" s="70">
        <v>124</v>
      </c>
      <c r="AN14" s="71">
        <v>93.60576</v>
      </c>
      <c r="AO14" s="71">
        <v>182.759</v>
      </c>
      <c r="AP14" s="70">
        <v>195</v>
      </c>
      <c r="AQ14" s="71">
        <v>121.777395105807</v>
      </c>
      <c r="AR14" s="71">
        <v>167.35147</v>
      </c>
      <c r="AS14" s="70">
        <v>636</v>
      </c>
      <c r="AT14" s="71">
        <v>729.66306774912</v>
      </c>
      <c r="AU14" s="71">
        <v>850.9103449999999</v>
      </c>
      <c r="AV14" s="70">
        <v>802</v>
      </c>
      <c r="AW14" s="71">
        <v>615.0788625648177</v>
      </c>
      <c r="AX14" s="71">
        <v>596.58907</v>
      </c>
      <c r="AY14" s="74">
        <v>0</v>
      </c>
      <c r="AZ14" s="75">
        <v>0</v>
      </c>
      <c r="BA14" s="75">
        <v>0</v>
      </c>
      <c r="BB14" s="74">
        <v>0</v>
      </c>
      <c r="BC14" s="75">
        <v>0</v>
      </c>
      <c r="BD14" s="75">
        <v>0</v>
      </c>
      <c r="BE14" s="283">
        <f>SUM(C14,I14,O14,U14,AA14,AG14,AM14,AS14,AY14)</f>
        <v>1159</v>
      </c>
      <c r="BF14" s="283"/>
      <c r="BG14" s="73">
        <f>SUM(E14,K14,Q14,W14,AC14,AI14,AO14,AU14,BA14)</f>
        <v>1352.0977549999998</v>
      </c>
      <c r="BH14" s="283">
        <f>SUM(F14,L14,R14,X14,AD14,AJ14,AP14,AV14,BB14)</f>
        <v>1683</v>
      </c>
      <c r="BI14" s="283"/>
      <c r="BJ14" s="73">
        <f>SUM(H14,N14,T14,Z14,AF14,AL14,AR14,AX14,BD14)</f>
        <v>1041.91325</v>
      </c>
      <c r="BK14" s="209">
        <f>BG14+BJ14</f>
        <v>2394.011005</v>
      </c>
      <c r="BL14" s="209">
        <f>SUM('Part-II'!K30:M30)</f>
        <v>2394.011005</v>
      </c>
      <c r="BM14" s="209">
        <f>BL14-BK14</f>
        <v>0</v>
      </c>
    </row>
    <row r="15" spans="1:65" s="85" customFormat="1" ht="90" customHeight="1">
      <c r="A15" s="78"/>
      <c r="B15" s="79"/>
      <c r="C15" s="80"/>
      <c r="D15" s="81"/>
      <c r="E15" s="81"/>
      <c r="F15" s="80"/>
      <c r="G15" s="81"/>
      <c r="H15" s="81"/>
      <c r="I15" s="80"/>
      <c r="J15" s="81"/>
      <c r="K15" s="81"/>
      <c r="L15" s="80"/>
      <c r="M15" s="81"/>
      <c r="N15" s="81"/>
      <c r="O15" s="80"/>
      <c r="P15" s="81"/>
      <c r="Q15" s="81"/>
      <c r="R15" s="80"/>
      <c r="S15" s="81"/>
      <c r="T15" s="81"/>
      <c r="U15" s="80"/>
      <c r="V15" s="81"/>
      <c r="W15" s="81"/>
      <c r="X15" s="80"/>
      <c r="Y15" s="81"/>
      <c r="Z15" s="81"/>
      <c r="AA15" s="80"/>
      <c r="AB15" s="81"/>
      <c r="AC15" s="81"/>
      <c r="AD15" s="80"/>
      <c r="AE15" s="81"/>
      <c r="AF15" s="81"/>
      <c r="AG15" s="80"/>
      <c r="AH15" s="81"/>
      <c r="AI15" s="81"/>
      <c r="AJ15" s="80"/>
      <c r="AK15" s="81"/>
      <c r="AL15" s="81"/>
      <c r="AM15" s="80"/>
      <c r="AN15" s="81"/>
      <c r="AO15" s="81"/>
      <c r="AP15" s="80"/>
      <c r="AQ15" s="81"/>
      <c r="AR15" s="81"/>
      <c r="AS15" s="80"/>
      <c r="AT15" s="81"/>
      <c r="AU15" s="81"/>
      <c r="AV15" s="80"/>
      <c r="AW15" s="81"/>
      <c r="AX15" s="81"/>
      <c r="AY15" s="82"/>
      <c r="AZ15" s="83"/>
      <c r="BA15" s="83"/>
      <c r="BB15" s="82"/>
      <c r="BC15" s="83"/>
      <c r="BD15" s="83"/>
      <c r="BE15" s="276"/>
      <c r="BF15" s="276"/>
      <c r="BG15" s="184"/>
      <c r="BH15" s="276"/>
      <c r="BI15" s="276"/>
      <c r="BJ15" s="184"/>
      <c r="BK15" s="76"/>
      <c r="BL15" s="76"/>
      <c r="BM15" s="84"/>
    </row>
    <row r="16" spans="3:65" ht="18.75">
      <c r="C16" s="87"/>
      <c r="D16" s="88"/>
      <c r="E16" s="88"/>
      <c r="F16" s="88"/>
      <c r="G16" s="88"/>
      <c r="H16" s="88"/>
      <c r="I16" s="87"/>
      <c r="J16" s="88"/>
      <c r="K16" s="88"/>
      <c r="L16" s="88"/>
      <c r="M16" s="88"/>
      <c r="N16" s="88"/>
      <c r="O16" s="87"/>
      <c r="P16" s="88"/>
      <c r="Q16" s="88"/>
      <c r="R16" s="88"/>
      <c r="S16" s="88"/>
      <c r="T16" s="88"/>
      <c r="U16" s="87"/>
      <c r="V16" s="88"/>
      <c r="W16" s="88"/>
      <c r="X16" s="88"/>
      <c r="Y16" s="88"/>
      <c r="Z16" s="88"/>
      <c r="AA16" s="87"/>
      <c r="AB16" s="88"/>
      <c r="AC16" s="88"/>
      <c r="AD16" s="88"/>
      <c r="AE16" s="88"/>
      <c r="AF16" s="88"/>
      <c r="AG16" s="87"/>
      <c r="AH16" s="88"/>
      <c r="AI16" s="88"/>
      <c r="AJ16" s="88"/>
      <c r="AK16" s="88"/>
      <c r="AL16" s="88"/>
      <c r="AM16" s="87"/>
      <c r="AN16" s="88"/>
      <c r="AO16" s="88"/>
      <c r="AP16" s="88"/>
      <c r="AQ16" s="88"/>
      <c r="AR16" s="88"/>
      <c r="AS16" s="87"/>
      <c r="AT16" s="88"/>
      <c r="AU16" s="88"/>
      <c r="AV16" s="88"/>
      <c r="AW16" s="88"/>
      <c r="AX16" s="88"/>
      <c r="AY16" s="89"/>
      <c r="AZ16" s="88"/>
      <c r="BA16" s="88"/>
      <c r="BB16" s="90"/>
      <c r="BC16" s="90"/>
      <c r="BE16" s="91"/>
      <c r="BF16" s="92"/>
      <c r="BG16" s="92"/>
      <c r="BH16" s="92"/>
      <c r="BI16" s="91"/>
      <c r="BM16" s="93"/>
    </row>
    <row r="17" spans="4:61" ht="18.75">
      <c r="D17" s="88"/>
      <c r="E17" s="88"/>
      <c r="F17" s="88"/>
      <c r="G17" s="88"/>
      <c r="H17" s="88"/>
      <c r="I17" s="87"/>
      <c r="J17" s="88"/>
      <c r="K17" s="88"/>
      <c r="L17" s="88"/>
      <c r="M17" s="88"/>
      <c r="N17" s="88"/>
      <c r="P17" s="88"/>
      <c r="Q17" s="88"/>
      <c r="R17" s="88"/>
      <c r="S17" s="88"/>
      <c r="T17" s="88"/>
      <c r="U17" s="87"/>
      <c r="V17" s="88"/>
      <c r="W17" s="88"/>
      <c r="X17" s="88"/>
      <c r="Y17" s="88"/>
      <c r="Z17" s="88"/>
      <c r="AA17" s="87"/>
      <c r="AB17" s="88"/>
      <c r="AC17" s="88"/>
      <c r="AD17" s="88"/>
      <c r="AE17" s="88"/>
      <c r="AF17" s="88"/>
      <c r="AG17" s="87"/>
      <c r="AH17" s="88"/>
      <c r="AI17" s="88"/>
      <c r="AJ17" s="88"/>
      <c r="AK17" s="88"/>
      <c r="AL17" s="88"/>
      <c r="AM17" s="87"/>
      <c r="AN17" s="88"/>
      <c r="AO17" s="88"/>
      <c r="AP17" s="88"/>
      <c r="AQ17" s="88"/>
      <c r="AR17" s="88"/>
      <c r="AS17" s="87"/>
      <c r="AT17" s="88"/>
      <c r="AU17" s="88"/>
      <c r="AV17" s="88"/>
      <c r="AW17" s="88"/>
      <c r="AX17" s="88"/>
      <c r="AY17" s="89"/>
      <c r="AZ17" s="88"/>
      <c r="BA17" s="88"/>
      <c r="BE17" s="129" t="s">
        <v>118</v>
      </c>
      <c r="BF17" s="96"/>
      <c r="BG17" s="96"/>
      <c r="BH17" s="96"/>
      <c r="BI17" s="95"/>
    </row>
    <row r="18" spans="2:62" s="87" customFormat="1" ht="18.75">
      <c r="B18" s="97"/>
      <c r="AU18" s="88"/>
      <c r="AX18" s="88"/>
      <c r="AY18" s="98"/>
      <c r="AZ18" s="98"/>
      <c r="BA18" s="98"/>
      <c r="BE18" s="131" t="s">
        <v>119</v>
      </c>
      <c r="BF18" s="99"/>
      <c r="BG18" s="99"/>
      <c r="BH18" s="99"/>
      <c r="BI18" s="100"/>
      <c r="BJ18" s="100"/>
    </row>
    <row r="19" spans="5:62" ht="18.75">
      <c r="E19" s="87"/>
      <c r="H19" s="87"/>
      <c r="K19" s="87"/>
      <c r="N19" s="87"/>
      <c r="Q19" s="87"/>
      <c r="S19" s="87"/>
      <c r="T19" s="87"/>
      <c r="W19" s="87"/>
      <c r="Z19" s="87"/>
      <c r="AC19" s="87"/>
      <c r="AF19" s="87"/>
      <c r="AG19" s="87"/>
      <c r="AI19" s="87"/>
      <c r="AL19" s="87"/>
      <c r="AM19" s="87"/>
      <c r="AO19" s="87"/>
      <c r="AP19" s="87"/>
      <c r="AR19" s="87"/>
      <c r="AU19" s="87"/>
      <c r="AX19" s="87"/>
      <c r="AZ19" s="94"/>
      <c r="BA19" s="94"/>
      <c r="BE19" s="131" t="s">
        <v>120</v>
      </c>
      <c r="BF19" s="101"/>
      <c r="BG19" s="101"/>
      <c r="BH19" s="101"/>
      <c r="BI19" s="96"/>
      <c r="BJ19" s="96"/>
    </row>
    <row r="20" s="87" customFormat="1" ht="15.75">
      <c r="BE20" s="133" t="s">
        <v>121</v>
      </c>
    </row>
    <row r="21" ht="16.5">
      <c r="BE21" s="131" t="s">
        <v>122</v>
      </c>
    </row>
    <row r="23" spans="18:58" ht="15.75" customHeight="1">
      <c r="R23" s="299"/>
      <c r="S23" s="299"/>
      <c r="BF23" s="87"/>
    </row>
    <row r="24" spans="40:58" ht="15">
      <c r="AN24" s="87"/>
      <c r="AO24" s="210"/>
      <c r="AP24" s="87"/>
      <c r="AQ24" s="87"/>
      <c r="AR24" s="210"/>
      <c r="AS24" s="87"/>
      <c r="AT24" s="87"/>
      <c r="BF24" s="87"/>
    </row>
    <row r="25" spans="40:58" ht="15">
      <c r="AN25" s="87"/>
      <c r="AO25" s="210"/>
      <c r="AP25" s="87"/>
      <c r="AQ25" s="87"/>
      <c r="AR25" s="210"/>
      <c r="AS25" s="87"/>
      <c r="AT25" s="87"/>
      <c r="BF25" s="97"/>
    </row>
    <row r="26" spans="40:46" ht="15">
      <c r="AN26" s="87"/>
      <c r="AO26" s="210"/>
      <c r="AP26" s="87"/>
      <c r="AQ26" s="87"/>
      <c r="AR26" s="210"/>
      <c r="AS26" s="87"/>
      <c r="AT26" s="87"/>
    </row>
    <row r="27" spans="40:46" ht="15">
      <c r="AN27" s="87"/>
      <c r="AO27" s="210"/>
      <c r="AP27" s="87"/>
      <c r="AQ27" s="87"/>
      <c r="AR27" s="210"/>
      <c r="AS27" s="87"/>
      <c r="AT27" s="87"/>
    </row>
    <row r="28" spans="40:46" ht="15">
      <c r="AN28" s="87"/>
      <c r="AO28" s="210"/>
      <c r="AP28" s="87"/>
      <c r="AQ28" s="87"/>
      <c r="AR28" s="210"/>
      <c r="AS28" s="87"/>
      <c r="AT28" s="87"/>
    </row>
    <row r="29" spans="40:46" ht="15">
      <c r="AN29" s="87"/>
      <c r="AO29" s="210"/>
      <c r="AP29" s="87"/>
      <c r="AQ29" s="87"/>
      <c r="AR29" s="210"/>
      <c r="AS29" s="87"/>
      <c r="AT29" s="87"/>
    </row>
    <row r="30" spans="40:46" ht="15">
      <c r="AN30" s="87"/>
      <c r="AO30" s="210"/>
      <c r="AP30" s="87"/>
      <c r="AQ30" s="87"/>
      <c r="AR30" s="210"/>
      <c r="AS30" s="87"/>
      <c r="AT30" s="87"/>
    </row>
    <row r="31" spans="40:46" ht="15">
      <c r="AN31" s="87"/>
      <c r="AO31" s="210"/>
      <c r="AP31" s="87"/>
      <c r="AQ31" s="87"/>
      <c r="AR31" s="210"/>
      <c r="AS31" s="87"/>
      <c r="AT31" s="87"/>
    </row>
    <row r="32" spans="40:46" ht="15">
      <c r="AN32" s="87"/>
      <c r="AO32" s="210"/>
      <c r="AP32" s="87"/>
      <c r="AQ32" s="87"/>
      <c r="AR32" s="210"/>
      <c r="AS32" s="87"/>
      <c r="AT32" s="87"/>
    </row>
    <row r="33" spans="40:46" ht="15">
      <c r="AN33" s="87"/>
      <c r="AO33" s="210"/>
      <c r="AP33" s="87"/>
      <c r="AQ33" s="87"/>
      <c r="AR33" s="210"/>
      <c r="AS33" s="87"/>
      <c r="AT33" s="87"/>
    </row>
    <row r="34" spans="40:46" ht="15">
      <c r="AN34" s="87"/>
      <c r="AO34" s="210"/>
      <c r="AP34" s="87"/>
      <c r="AQ34" s="87"/>
      <c r="AR34" s="210"/>
      <c r="AS34" s="87"/>
      <c r="AT34" s="87"/>
    </row>
    <row r="35" spans="40:46" ht="15">
      <c r="AN35" s="87"/>
      <c r="AO35" s="210"/>
      <c r="AP35" s="87"/>
      <c r="AQ35" s="87"/>
      <c r="AR35" s="210"/>
      <c r="AS35" s="87"/>
      <c r="AT35" s="87"/>
    </row>
    <row r="36" spans="40:46" ht="15">
      <c r="AN36" s="87"/>
      <c r="AO36" s="210"/>
      <c r="AP36" s="87"/>
      <c r="AQ36" s="87"/>
      <c r="AR36" s="210"/>
      <c r="AS36" s="87"/>
      <c r="AT36" s="87"/>
    </row>
    <row r="37" spans="40:45" ht="15">
      <c r="AN37" s="87"/>
      <c r="AO37" s="87"/>
      <c r="AP37" s="87"/>
      <c r="AQ37" s="87"/>
      <c r="AR37" s="87"/>
      <c r="AS37" s="87"/>
    </row>
  </sheetData>
  <sheetProtection/>
  <mergeCells count="103">
    <mergeCell ref="R23:S23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BJ12:BJ13"/>
    <mergeCell ref="AU12:AU13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BE15:BF15"/>
    <mergeCell ref="BE10:BJ10"/>
    <mergeCell ref="BH11:BJ11"/>
    <mergeCell ref="BH13:BI13"/>
    <mergeCell ref="BG12:BG13"/>
    <mergeCell ref="BH12:BI12"/>
    <mergeCell ref="BH15:BI15"/>
    <mergeCell ref="BE14:BF14"/>
    <mergeCell ref="BH14:BI14"/>
    <mergeCell ref="BE12:BF12"/>
  </mergeCells>
  <conditionalFormatting sqref="M18:N18 K19 AT18:AU18 G18:H18 AH18:AI18 C16:AX16 AN18:AO18 D18:E18 J18:K18 S18:T18 AW18:AX18 P18:Q18 Y18:Z18 V18:W18 AE18:AF18 AZ16:BA17 AB18:AC18 AK18:AL18 D17:N17 AQ18:AR18 P17:AX17">
    <cfRule type="cellIs" priority="1" dxfId="3" operator="lessThan" stopIfTrue="1">
      <formula>0</formula>
    </cfRule>
  </conditionalFormatting>
  <conditionalFormatting sqref="A20:IV20">
    <cfRule type="cellIs" priority="2" dxfId="4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85" zoomScaleNormal="85" zoomScaleSheetLayoutView="85" zoomScalePageLayoutView="0" workbookViewId="0" topLeftCell="A1">
      <selection activeCell="F11" sqref="F11:F23"/>
    </sheetView>
  </sheetViews>
  <sheetFormatPr defaultColWidth="9.140625" defaultRowHeight="15"/>
  <cols>
    <col min="1" max="1" width="5.57421875" style="32" customWidth="1"/>
    <col min="2" max="2" width="24.28125" style="32" customWidth="1"/>
    <col min="3" max="3" width="9.7109375" style="32" customWidth="1"/>
    <col min="4" max="4" width="10.8515625" style="32" customWidth="1"/>
    <col min="5" max="5" width="9.7109375" style="32" customWidth="1"/>
    <col min="6" max="6" width="10.8515625" style="32" customWidth="1"/>
    <col min="7" max="7" width="9.7109375" style="32" customWidth="1"/>
    <col min="8" max="8" width="10.8515625" style="32" customWidth="1"/>
    <col min="9" max="9" width="9.7109375" style="32" customWidth="1"/>
    <col min="10" max="10" width="10.8515625" style="32" customWidth="1"/>
    <col min="11" max="12" width="9.7109375" style="32" customWidth="1"/>
    <col min="13" max="16384" width="9.140625" style="32" customWidth="1"/>
  </cols>
  <sheetData>
    <row r="1" spans="11:12" ht="15.75">
      <c r="K1" s="303" t="s">
        <v>79</v>
      </c>
      <c r="L1" s="303"/>
    </row>
    <row r="2" spans="1:12" ht="23.25">
      <c r="A2" s="304" t="s">
        <v>37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1:12" ht="10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8.75">
      <c r="A4" s="305" t="s">
        <v>38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ht="11.25" customHeight="1"/>
    <row r="6" spans="1:12" ht="18.75">
      <c r="A6" s="306" t="s">
        <v>130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</row>
    <row r="8" spans="1:12" ht="77.25" customHeight="1">
      <c r="A8" s="301" t="s">
        <v>0</v>
      </c>
      <c r="B8" s="301" t="s">
        <v>41</v>
      </c>
      <c r="C8" s="302" t="s">
        <v>76</v>
      </c>
      <c r="D8" s="302"/>
      <c r="E8" s="302" t="s">
        <v>80</v>
      </c>
      <c r="F8" s="302"/>
      <c r="G8" s="302" t="s">
        <v>81</v>
      </c>
      <c r="H8" s="302"/>
      <c r="I8" s="302" t="s">
        <v>82</v>
      </c>
      <c r="J8" s="302"/>
      <c r="K8" s="302" t="s">
        <v>83</v>
      </c>
      <c r="L8" s="302"/>
    </row>
    <row r="9" spans="1:12" ht="15">
      <c r="A9" s="301"/>
      <c r="B9" s="301"/>
      <c r="C9" s="34" t="s">
        <v>77</v>
      </c>
      <c r="D9" s="34" t="s">
        <v>78</v>
      </c>
      <c r="E9" s="34" t="s">
        <v>77</v>
      </c>
      <c r="F9" s="34" t="s">
        <v>78</v>
      </c>
      <c r="G9" s="34" t="s">
        <v>77</v>
      </c>
      <c r="H9" s="34" t="s">
        <v>78</v>
      </c>
      <c r="I9" s="34" t="s">
        <v>77</v>
      </c>
      <c r="J9" s="34" t="s">
        <v>78</v>
      </c>
      <c r="K9" s="34" t="s">
        <v>77</v>
      </c>
      <c r="L9" s="34" t="s">
        <v>107</v>
      </c>
    </row>
    <row r="10" spans="1:12" ht="1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</row>
    <row r="11" spans="1:12" s="43" customFormat="1" ht="18">
      <c r="A11" s="40">
        <v>1</v>
      </c>
      <c r="B11" s="41" t="s">
        <v>23</v>
      </c>
      <c r="C11" s="42">
        <v>1846</v>
      </c>
      <c r="D11" s="42">
        <v>14</v>
      </c>
      <c r="E11" s="42">
        <v>234</v>
      </c>
      <c r="F11" s="42">
        <v>0</v>
      </c>
      <c r="G11" s="42">
        <v>231</v>
      </c>
      <c r="H11" s="42">
        <v>3</v>
      </c>
      <c r="I11" s="42">
        <v>0</v>
      </c>
      <c r="J11" s="42">
        <v>0</v>
      </c>
      <c r="K11" s="42">
        <v>0</v>
      </c>
      <c r="L11" s="42">
        <v>4</v>
      </c>
    </row>
    <row r="12" spans="1:12" s="43" customFormat="1" ht="18">
      <c r="A12" s="40">
        <v>2</v>
      </c>
      <c r="B12" s="41" t="s">
        <v>24</v>
      </c>
      <c r="C12" s="42">
        <v>3194</v>
      </c>
      <c r="D12" s="47">
        <v>32</v>
      </c>
      <c r="E12" s="42">
        <v>235</v>
      </c>
      <c r="F12" s="42">
        <v>12</v>
      </c>
      <c r="G12" s="42">
        <v>223</v>
      </c>
      <c r="H12" s="47">
        <v>24</v>
      </c>
      <c r="I12" s="42">
        <v>0</v>
      </c>
      <c r="J12" s="42">
        <v>0</v>
      </c>
      <c r="K12" s="42">
        <v>1</v>
      </c>
      <c r="L12" s="42">
        <v>4</v>
      </c>
    </row>
    <row r="13" spans="1:12" s="43" customFormat="1" ht="18">
      <c r="A13" s="40">
        <v>3</v>
      </c>
      <c r="B13" s="41" t="s">
        <v>25</v>
      </c>
      <c r="C13" s="42">
        <v>3218</v>
      </c>
      <c r="D13" s="42">
        <v>0</v>
      </c>
      <c r="E13" s="42">
        <v>294</v>
      </c>
      <c r="F13" s="42">
        <v>0</v>
      </c>
      <c r="G13" s="42">
        <v>293</v>
      </c>
      <c r="H13" s="42">
        <v>1</v>
      </c>
      <c r="I13" s="42">
        <v>0</v>
      </c>
      <c r="J13" s="42">
        <v>0</v>
      </c>
      <c r="K13" s="42">
        <v>1</v>
      </c>
      <c r="L13" s="42">
        <v>4</v>
      </c>
    </row>
    <row r="14" spans="1:12" s="43" customFormat="1" ht="18">
      <c r="A14" s="40">
        <v>4</v>
      </c>
      <c r="B14" s="41" t="s">
        <v>26</v>
      </c>
      <c r="C14" s="42">
        <v>755</v>
      </c>
      <c r="D14" s="42">
        <v>469</v>
      </c>
      <c r="E14" s="42">
        <v>186</v>
      </c>
      <c r="F14" s="42">
        <v>1</v>
      </c>
      <c r="G14" s="42">
        <v>184</v>
      </c>
      <c r="H14" s="42">
        <v>3</v>
      </c>
      <c r="I14" s="42">
        <v>0</v>
      </c>
      <c r="J14" s="42">
        <v>0</v>
      </c>
      <c r="K14" s="42">
        <v>1</v>
      </c>
      <c r="L14" s="42">
        <v>1</v>
      </c>
    </row>
    <row r="15" spans="1:12" s="43" customFormat="1" ht="18">
      <c r="A15" s="40">
        <v>5</v>
      </c>
      <c r="B15" s="41" t="s">
        <v>27</v>
      </c>
      <c r="C15" s="42">
        <v>2291</v>
      </c>
      <c r="D15" s="42">
        <v>0</v>
      </c>
      <c r="E15" s="42">
        <v>236</v>
      </c>
      <c r="F15" s="42">
        <v>0</v>
      </c>
      <c r="G15" s="42">
        <v>234</v>
      </c>
      <c r="H15" s="42">
        <v>2</v>
      </c>
      <c r="I15" s="42">
        <v>0</v>
      </c>
      <c r="J15" s="42">
        <v>0</v>
      </c>
      <c r="K15" s="42">
        <v>0</v>
      </c>
      <c r="L15" s="42">
        <v>0</v>
      </c>
    </row>
    <row r="16" spans="1:12" s="43" customFormat="1" ht="18">
      <c r="A16" s="45">
        <v>6</v>
      </c>
      <c r="B16" s="46" t="s">
        <v>28</v>
      </c>
      <c r="C16" s="42">
        <v>1937</v>
      </c>
      <c r="D16" s="42">
        <v>248</v>
      </c>
      <c r="E16" s="42">
        <v>227</v>
      </c>
      <c r="F16" s="42">
        <v>0</v>
      </c>
      <c r="G16" s="42">
        <v>191</v>
      </c>
      <c r="H16" s="42">
        <v>36.1</v>
      </c>
      <c r="I16" s="42">
        <v>0</v>
      </c>
      <c r="J16" s="42">
        <v>0</v>
      </c>
      <c r="K16" s="42">
        <v>0</v>
      </c>
      <c r="L16" s="42">
        <v>0</v>
      </c>
    </row>
    <row r="17" spans="1:12" s="43" customFormat="1" ht="18">
      <c r="A17" s="40">
        <v>7</v>
      </c>
      <c r="B17" s="41" t="s">
        <v>29</v>
      </c>
      <c r="C17" s="42">
        <v>1687</v>
      </c>
      <c r="D17" s="42">
        <v>0</v>
      </c>
      <c r="E17" s="42">
        <v>312</v>
      </c>
      <c r="F17" s="42">
        <v>0</v>
      </c>
      <c r="G17" s="42">
        <v>308</v>
      </c>
      <c r="H17" s="42">
        <v>4</v>
      </c>
      <c r="I17" s="42">
        <v>0</v>
      </c>
      <c r="J17" s="42">
        <v>0</v>
      </c>
      <c r="K17" s="42">
        <v>0</v>
      </c>
      <c r="L17" s="42">
        <v>4</v>
      </c>
    </row>
    <row r="18" spans="1:12" s="43" customFormat="1" ht="18">
      <c r="A18" s="40">
        <v>8</v>
      </c>
      <c r="B18" s="41" t="s">
        <v>30</v>
      </c>
      <c r="C18" s="42">
        <v>1877</v>
      </c>
      <c r="D18" s="42">
        <v>0</v>
      </c>
      <c r="E18" s="42">
        <v>233</v>
      </c>
      <c r="F18" s="42">
        <v>0</v>
      </c>
      <c r="G18" s="42">
        <v>231</v>
      </c>
      <c r="H18" s="42">
        <v>2</v>
      </c>
      <c r="I18" s="42">
        <v>0</v>
      </c>
      <c r="J18" s="42">
        <v>0</v>
      </c>
      <c r="K18" s="42">
        <v>0</v>
      </c>
      <c r="L18" s="42">
        <v>0</v>
      </c>
    </row>
    <row r="19" spans="1:12" s="43" customFormat="1" ht="18">
      <c r="A19" s="40">
        <v>9</v>
      </c>
      <c r="B19" s="41" t="s">
        <v>31</v>
      </c>
      <c r="C19" s="42">
        <v>1293</v>
      </c>
      <c r="D19" s="42">
        <v>2</v>
      </c>
      <c r="E19" s="42">
        <v>114</v>
      </c>
      <c r="F19" s="42">
        <v>1</v>
      </c>
      <c r="G19" s="42">
        <v>114</v>
      </c>
      <c r="H19" s="42">
        <v>1</v>
      </c>
      <c r="I19" s="42">
        <v>0</v>
      </c>
      <c r="J19" s="42">
        <v>0</v>
      </c>
      <c r="K19" s="42">
        <v>0</v>
      </c>
      <c r="L19" s="42">
        <v>0</v>
      </c>
    </row>
    <row r="20" spans="1:12" s="43" customFormat="1" ht="18">
      <c r="A20" s="40">
        <v>10</v>
      </c>
      <c r="B20" s="41" t="s">
        <v>32</v>
      </c>
      <c r="C20" s="42">
        <v>2128</v>
      </c>
      <c r="D20" s="42">
        <v>0</v>
      </c>
      <c r="E20" s="42">
        <v>304</v>
      </c>
      <c r="F20" s="42">
        <v>0</v>
      </c>
      <c r="G20" s="42">
        <v>302</v>
      </c>
      <c r="H20" s="42">
        <v>2</v>
      </c>
      <c r="I20" s="42">
        <v>0</v>
      </c>
      <c r="J20" s="42">
        <v>0</v>
      </c>
      <c r="K20" s="42">
        <v>1</v>
      </c>
      <c r="L20" s="42">
        <v>0</v>
      </c>
    </row>
    <row r="21" spans="1:12" s="43" customFormat="1" ht="18">
      <c r="A21" s="40">
        <v>11</v>
      </c>
      <c r="B21" s="41" t="s">
        <v>33</v>
      </c>
      <c r="C21" s="42">
        <v>1070</v>
      </c>
      <c r="D21" s="161">
        <v>102</v>
      </c>
      <c r="E21" s="42">
        <v>86</v>
      </c>
      <c r="F21" s="42">
        <v>7</v>
      </c>
      <c r="G21" s="42">
        <v>88</v>
      </c>
      <c r="H21" s="161">
        <v>5</v>
      </c>
      <c r="I21" s="42">
        <v>0</v>
      </c>
      <c r="J21" s="42">
        <v>0</v>
      </c>
      <c r="K21" s="42">
        <v>0</v>
      </c>
      <c r="L21" s="42">
        <v>0</v>
      </c>
    </row>
    <row r="22" spans="1:12" s="43" customFormat="1" ht="18">
      <c r="A22" s="40">
        <v>12</v>
      </c>
      <c r="B22" s="41" t="s">
        <v>34</v>
      </c>
      <c r="C22" s="42">
        <v>530</v>
      </c>
      <c r="D22" s="42">
        <v>352</v>
      </c>
      <c r="E22" s="42">
        <v>148</v>
      </c>
      <c r="F22" s="42">
        <v>0</v>
      </c>
      <c r="G22" s="42">
        <v>147</v>
      </c>
      <c r="H22" s="42">
        <v>1</v>
      </c>
      <c r="I22" s="42">
        <v>0</v>
      </c>
      <c r="J22" s="42">
        <v>0</v>
      </c>
      <c r="K22" s="42">
        <v>0</v>
      </c>
      <c r="L22" s="42">
        <v>1</v>
      </c>
    </row>
    <row r="23" spans="1:12" s="43" customFormat="1" ht="18">
      <c r="A23" s="40">
        <v>13</v>
      </c>
      <c r="B23" s="41" t="s">
        <v>35</v>
      </c>
      <c r="C23" s="42">
        <v>2335</v>
      </c>
      <c r="D23" s="42">
        <v>0</v>
      </c>
      <c r="E23" s="42">
        <v>212</v>
      </c>
      <c r="F23" s="42">
        <v>0</v>
      </c>
      <c r="G23" s="42">
        <v>209</v>
      </c>
      <c r="H23" s="42">
        <v>3</v>
      </c>
      <c r="I23" s="42">
        <v>0</v>
      </c>
      <c r="J23" s="42">
        <v>0</v>
      </c>
      <c r="K23" s="42">
        <v>0</v>
      </c>
      <c r="L23" s="42">
        <v>1</v>
      </c>
    </row>
    <row r="24" spans="1:12" ht="18">
      <c r="A24" s="36"/>
      <c r="B24" s="37" t="s">
        <v>5</v>
      </c>
      <c r="C24" s="38">
        <f>SUM(C11:C23)</f>
        <v>24161</v>
      </c>
      <c r="D24" s="38">
        <f aca="true" t="shared" si="0" ref="D24:L24">SUM(D11:D23)</f>
        <v>1219</v>
      </c>
      <c r="E24" s="38">
        <f t="shared" si="0"/>
        <v>2821</v>
      </c>
      <c r="F24" s="38">
        <f t="shared" si="0"/>
        <v>21</v>
      </c>
      <c r="G24" s="38">
        <f t="shared" si="0"/>
        <v>2755</v>
      </c>
      <c r="H24" s="38">
        <f t="shared" si="0"/>
        <v>87.1</v>
      </c>
      <c r="I24" s="38">
        <f t="shared" si="0"/>
        <v>0</v>
      </c>
      <c r="J24" s="38">
        <f t="shared" si="0"/>
        <v>0</v>
      </c>
      <c r="K24" s="38">
        <f t="shared" si="0"/>
        <v>4</v>
      </c>
      <c r="L24" s="38">
        <f t="shared" si="0"/>
        <v>19</v>
      </c>
    </row>
    <row r="25" spans="6:9" ht="18.75">
      <c r="F25" s="162"/>
      <c r="G25" s="163"/>
      <c r="H25" s="163"/>
      <c r="I25" s="164"/>
    </row>
    <row r="26" spans="7:9" ht="11.25" customHeight="1">
      <c r="G26" s="164"/>
      <c r="H26" s="160"/>
      <c r="I26" s="164"/>
    </row>
    <row r="27" spans="6:10" ht="18">
      <c r="F27" s="160"/>
      <c r="G27" s="166"/>
      <c r="H27" s="160"/>
      <c r="I27" s="165"/>
      <c r="J27" s="234" t="s">
        <v>118</v>
      </c>
    </row>
    <row r="28" spans="4:10" ht="18">
      <c r="D28" s="39"/>
      <c r="J28" s="235" t="s">
        <v>119</v>
      </c>
    </row>
    <row r="29" ht="18">
      <c r="J29" s="235" t="s">
        <v>120</v>
      </c>
    </row>
    <row r="30" ht="18">
      <c r="J30" s="236" t="s">
        <v>121</v>
      </c>
    </row>
    <row r="31" ht="18">
      <c r="J31" s="235" t="s">
        <v>122</v>
      </c>
    </row>
  </sheetData>
  <sheetProtection/>
  <mergeCells count="11">
    <mergeCell ref="A8:A9"/>
    <mergeCell ref="B8:B9"/>
    <mergeCell ref="C8:D8"/>
    <mergeCell ref="E8:F8"/>
    <mergeCell ref="K1:L1"/>
    <mergeCell ref="G8:H8"/>
    <mergeCell ref="I8:J8"/>
    <mergeCell ref="K8:L8"/>
    <mergeCell ref="A2:L2"/>
    <mergeCell ref="A4:L4"/>
    <mergeCell ref="A6:L6"/>
  </mergeCells>
  <conditionalFormatting sqref="J30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workbookViewId="0" topLeftCell="A1">
      <selection activeCell="G21" sqref="G21"/>
    </sheetView>
  </sheetViews>
  <sheetFormatPr defaultColWidth="9.140625" defaultRowHeight="15"/>
  <cols>
    <col min="1" max="1" width="6.421875" style="102" customWidth="1"/>
    <col min="2" max="2" width="16.7109375" style="102" customWidth="1"/>
    <col min="3" max="4" width="10.00390625" style="102" customWidth="1"/>
    <col min="5" max="5" width="6.00390625" style="102" bestFit="1" customWidth="1"/>
    <col min="6" max="6" width="10.28125" style="102" bestFit="1" customWidth="1"/>
    <col min="7" max="7" width="6.00390625" style="102" bestFit="1" customWidth="1"/>
    <col min="8" max="8" width="10.28125" style="102" bestFit="1" customWidth="1"/>
    <col min="9" max="9" width="6.00390625" style="102" bestFit="1" customWidth="1"/>
    <col min="10" max="10" width="10.28125" style="102" bestFit="1" customWidth="1"/>
    <col min="11" max="11" width="6.8515625" style="102" bestFit="1" customWidth="1"/>
    <col min="12" max="12" width="10.28125" style="102" bestFit="1" customWidth="1"/>
    <col min="13" max="13" width="6.8515625" style="102" bestFit="1" customWidth="1"/>
    <col min="14" max="14" width="10.28125" style="102" bestFit="1" customWidth="1"/>
    <col min="15" max="15" width="6.8515625" style="102" bestFit="1" customWidth="1"/>
    <col min="16" max="16" width="10.28125" style="102" bestFit="1" customWidth="1"/>
    <col min="17" max="17" width="6.8515625" style="102" bestFit="1" customWidth="1"/>
    <col min="18" max="18" width="10.28125" style="102" bestFit="1" customWidth="1"/>
    <col min="19" max="19" width="6.8515625" style="102" bestFit="1" customWidth="1"/>
    <col min="20" max="20" width="10.28125" style="102" bestFit="1" customWidth="1"/>
    <col min="21" max="22" width="6.8515625" style="102" bestFit="1" customWidth="1"/>
    <col min="23" max="16384" width="9.140625" style="102" customWidth="1"/>
  </cols>
  <sheetData>
    <row r="1" ht="18.75" customHeight="1">
      <c r="V1" s="103" t="s">
        <v>99</v>
      </c>
    </row>
    <row r="2" spans="1:22" ht="18.75" customHeight="1">
      <c r="A2" s="308" t="s">
        <v>84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2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5" customHeight="1">
      <c r="A4" s="309" t="s">
        <v>131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</row>
    <row r="5" spans="1:22" ht="18" customHeight="1">
      <c r="A5" s="105" t="s">
        <v>39</v>
      </c>
      <c r="B5" s="8"/>
      <c r="C5" s="106"/>
      <c r="D5" s="106"/>
      <c r="E5" s="106"/>
      <c r="F5" s="106"/>
      <c r="G5" s="106"/>
      <c r="H5" s="106"/>
      <c r="I5" s="106"/>
      <c r="L5" s="107"/>
      <c r="V5" s="108"/>
    </row>
    <row r="6" spans="2:9" ht="18" customHeight="1">
      <c r="B6" s="109"/>
      <c r="C6" s="106"/>
      <c r="D6" s="106"/>
      <c r="E6" s="106"/>
      <c r="F6" s="106"/>
      <c r="G6" s="106"/>
      <c r="H6" s="106"/>
      <c r="I6" s="106"/>
    </row>
    <row r="7" spans="1:22" s="110" customFormat="1" ht="30.75" customHeight="1">
      <c r="A7" s="311" t="s">
        <v>85</v>
      </c>
      <c r="B7" s="311" t="s">
        <v>114</v>
      </c>
      <c r="C7" s="312" t="s">
        <v>86</v>
      </c>
      <c r="D7" s="312"/>
      <c r="E7" s="311" t="s">
        <v>87</v>
      </c>
      <c r="F7" s="311"/>
      <c r="G7" s="311"/>
      <c r="H7" s="311"/>
      <c r="I7" s="311"/>
      <c r="J7" s="311"/>
      <c r="K7" s="311"/>
      <c r="L7" s="311"/>
      <c r="M7" s="310" t="s">
        <v>101</v>
      </c>
      <c r="N7" s="310"/>
      <c r="O7" s="310"/>
      <c r="P7" s="310"/>
      <c r="Q7" s="310"/>
      <c r="R7" s="310"/>
      <c r="S7" s="310"/>
      <c r="T7" s="310"/>
      <c r="U7" s="310"/>
      <c r="V7" s="310"/>
    </row>
    <row r="8" spans="1:22" s="110" customFormat="1" ht="84.75" customHeight="1">
      <c r="A8" s="311"/>
      <c r="B8" s="311"/>
      <c r="C8" s="312" t="s">
        <v>90</v>
      </c>
      <c r="D8" s="312"/>
      <c r="E8" s="311" t="s">
        <v>91</v>
      </c>
      <c r="F8" s="311"/>
      <c r="G8" s="311" t="s">
        <v>92</v>
      </c>
      <c r="H8" s="311"/>
      <c r="I8" s="311" t="s">
        <v>93</v>
      </c>
      <c r="J8" s="311"/>
      <c r="K8" s="311" t="s">
        <v>94</v>
      </c>
      <c r="L8" s="311"/>
      <c r="M8" s="313" t="s">
        <v>102</v>
      </c>
      <c r="N8" s="313"/>
      <c r="O8" s="313" t="s">
        <v>103</v>
      </c>
      <c r="P8" s="313"/>
      <c r="Q8" s="313" t="s">
        <v>104</v>
      </c>
      <c r="R8" s="313"/>
      <c r="S8" s="313" t="s">
        <v>105</v>
      </c>
      <c r="T8" s="313"/>
      <c r="U8" s="313" t="s">
        <v>106</v>
      </c>
      <c r="V8" s="310"/>
    </row>
    <row r="9" spans="1:22" s="114" customFormat="1" ht="30.75" customHeight="1">
      <c r="A9" s="311"/>
      <c r="B9" s="311"/>
      <c r="C9" s="111" t="s">
        <v>95</v>
      </c>
      <c r="D9" s="111" t="s">
        <v>96</v>
      </c>
      <c r="E9" s="112" t="s">
        <v>95</v>
      </c>
      <c r="F9" s="112" t="s">
        <v>96</v>
      </c>
      <c r="G9" s="112" t="s">
        <v>95</v>
      </c>
      <c r="H9" s="112" t="s">
        <v>96</v>
      </c>
      <c r="I9" s="112" t="s">
        <v>95</v>
      </c>
      <c r="J9" s="112" t="s">
        <v>96</v>
      </c>
      <c r="K9" s="112" t="s">
        <v>95</v>
      </c>
      <c r="L9" s="112" t="s">
        <v>96</v>
      </c>
      <c r="M9" s="113" t="s">
        <v>95</v>
      </c>
      <c r="N9" s="113" t="s">
        <v>96</v>
      </c>
      <c r="O9" s="113" t="s">
        <v>95</v>
      </c>
      <c r="P9" s="113" t="s">
        <v>96</v>
      </c>
      <c r="Q9" s="113" t="s">
        <v>95</v>
      </c>
      <c r="R9" s="113" t="s">
        <v>96</v>
      </c>
      <c r="S9" s="113" t="s">
        <v>95</v>
      </c>
      <c r="T9" s="113" t="s">
        <v>96</v>
      </c>
      <c r="U9" s="113" t="s">
        <v>95</v>
      </c>
      <c r="V9" s="113" t="s">
        <v>95</v>
      </c>
    </row>
    <row r="10" spans="1:22" s="118" customFormat="1" ht="19.5" customHeight="1">
      <c r="A10" s="115">
        <v>1</v>
      </c>
      <c r="B10" s="115">
        <v>2</v>
      </c>
      <c r="C10" s="116">
        <v>3</v>
      </c>
      <c r="D10" s="116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  <c r="M10" s="117">
        <v>13</v>
      </c>
      <c r="N10" s="117">
        <v>14</v>
      </c>
      <c r="O10" s="117">
        <v>15</v>
      </c>
      <c r="P10" s="117">
        <v>16</v>
      </c>
      <c r="Q10" s="117">
        <v>17</v>
      </c>
      <c r="R10" s="117">
        <v>18</v>
      </c>
      <c r="S10" s="117">
        <v>19</v>
      </c>
      <c r="T10" s="117">
        <v>20</v>
      </c>
      <c r="U10" s="117">
        <v>21</v>
      </c>
      <c r="V10" s="117">
        <v>22</v>
      </c>
    </row>
    <row r="11" spans="1:22" s="125" customFormat="1" ht="73.5" customHeight="1">
      <c r="A11" s="119"/>
      <c r="B11" s="120" t="s">
        <v>124</v>
      </c>
      <c r="C11" s="121">
        <v>146</v>
      </c>
      <c r="D11" s="121">
        <v>130</v>
      </c>
      <c r="E11" s="122">
        <v>13</v>
      </c>
      <c r="F11" s="123">
        <v>13</v>
      </c>
      <c r="G11" s="123">
        <v>59</v>
      </c>
      <c r="H11" s="123">
        <v>59</v>
      </c>
      <c r="I11" s="123">
        <v>13</v>
      </c>
      <c r="J11" s="123">
        <v>13</v>
      </c>
      <c r="K11" s="123">
        <v>13</v>
      </c>
      <c r="L11" s="123">
        <v>13</v>
      </c>
      <c r="M11" s="124">
        <v>5</v>
      </c>
      <c r="N11" s="124">
        <v>5</v>
      </c>
      <c r="O11" s="124">
        <v>2</v>
      </c>
      <c r="P11" s="124">
        <v>2</v>
      </c>
      <c r="Q11" s="124">
        <v>1</v>
      </c>
      <c r="R11" s="124">
        <v>1</v>
      </c>
      <c r="S11" s="124" t="s">
        <v>125</v>
      </c>
      <c r="T11" s="124" t="s">
        <v>125</v>
      </c>
      <c r="U11" s="124">
        <v>1</v>
      </c>
      <c r="V11" s="124">
        <v>1</v>
      </c>
    </row>
    <row r="12" spans="9:11" ht="13.5">
      <c r="I12" s="314"/>
      <c r="J12" s="314"/>
      <c r="K12" s="314"/>
    </row>
    <row r="13" spans="9:11" ht="13.5">
      <c r="I13" s="126"/>
      <c r="J13" s="126"/>
      <c r="K13" s="126"/>
    </row>
    <row r="14" spans="9:11" ht="13.5">
      <c r="I14" s="126"/>
      <c r="J14" s="126"/>
      <c r="K14" s="126"/>
    </row>
    <row r="15" spans="9:11" ht="12.75">
      <c r="I15" s="307"/>
      <c r="J15" s="307"/>
      <c r="K15" s="307"/>
    </row>
    <row r="16" spans="9:11" ht="12.75">
      <c r="I16" s="128"/>
      <c r="J16" s="127"/>
      <c r="K16" s="128"/>
    </row>
    <row r="17" spans="9:20" ht="15.75">
      <c r="I17" s="307"/>
      <c r="J17" s="307"/>
      <c r="K17" s="307"/>
      <c r="R17" s="129" t="s">
        <v>118</v>
      </c>
      <c r="S17" s="130"/>
      <c r="T17" s="130"/>
    </row>
    <row r="18" spans="9:20" ht="15.75">
      <c r="I18" s="307"/>
      <c r="J18" s="307"/>
      <c r="K18" s="307"/>
      <c r="R18" s="131" t="s">
        <v>119</v>
      </c>
      <c r="S18" s="132"/>
      <c r="T18" s="132"/>
    </row>
    <row r="19" spans="18:20" ht="15.75">
      <c r="R19" s="131" t="s">
        <v>120</v>
      </c>
      <c r="S19" s="132"/>
      <c r="T19" s="132"/>
    </row>
    <row r="20" spans="18:20" ht="15.75">
      <c r="R20" s="133" t="s">
        <v>121</v>
      </c>
      <c r="S20" s="134"/>
      <c r="T20" s="134"/>
    </row>
    <row r="21" spans="18:20" ht="15.75">
      <c r="R21" s="131" t="s">
        <v>122</v>
      </c>
      <c r="S21" s="132"/>
      <c r="T21" s="132"/>
    </row>
    <row r="22" ht="12.75">
      <c r="R22" s="135"/>
    </row>
  </sheetData>
  <sheetProtection/>
  <mergeCells count="21">
    <mergeCell ref="I17:K17"/>
    <mergeCell ref="I15:K15"/>
    <mergeCell ref="K8:L8"/>
    <mergeCell ref="I12:K12"/>
    <mergeCell ref="S8:T8"/>
    <mergeCell ref="M8:N8"/>
    <mergeCell ref="C7:D7"/>
    <mergeCell ref="G8:H8"/>
    <mergeCell ref="Q8:R8"/>
    <mergeCell ref="E8:F8"/>
    <mergeCell ref="O8:P8"/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85" zoomScaleNormal="70" zoomScaleSheetLayoutView="85" workbookViewId="0" topLeftCell="A1">
      <selection activeCell="B7" sqref="B7:B9"/>
    </sheetView>
  </sheetViews>
  <sheetFormatPr defaultColWidth="9.140625" defaultRowHeight="15"/>
  <cols>
    <col min="1" max="1" width="6.7109375" style="136" customWidth="1"/>
    <col min="2" max="2" width="19.00390625" style="136" customWidth="1"/>
    <col min="3" max="4" width="7.421875" style="137" customWidth="1"/>
    <col min="5" max="26" width="6.7109375" style="137" customWidth="1"/>
    <col min="27" max="16384" width="9.140625" style="136" customWidth="1"/>
  </cols>
  <sheetData>
    <row r="1" spans="11:26" ht="12" customHeight="1">
      <c r="K1" s="317"/>
      <c r="L1" s="317"/>
      <c r="M1" s="138"/>
      <c r="N1" s="138"/>
      <c r="O1" s="138"/>
      <c r="P1" s="138"/>
      <c r="Q1" s="138"/>
      <c r="R1" s="138"/>
      <c r="S1" s="138"/>
      <c r="T1" s="138"/>
      <c r="U1" s="138"/>
      <c r="V1" s="138"/>
      <c r="X1" s="139"/>
      <c r="Y1" s="136"/>
      <c r="Z1" s="140" t="s">
        <v>100</v>
      </c>
    </row>
    <row r="2" spans="1:26" s="102" customFormat="1" ht="18.75" customHeight="1">
      <c r="A2" s="308" t="s">
        <v>84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</row>
    <row r="3" spans="1:26" s="102" customFormat="1" ht="6.75" customHeight="1">
      <c r="A3" s="104"/>
      <c r="B3" s="104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2"/>
      <c r="X3" s="142"/>
      <c r="Y3" s="142"/>
      <c r="Z3" s="142"/>
    </row>
    <row r="4" spans="1:26" s="102" customFormat="1" ht="21" customHeight="1">
      <c r="A4" s="309" t="s">
        <v>132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26" ht="18" customHeight="1">
      <c r="A5" s="105" t="s">
        <v>39</v>
      </c>
      <c r="B5" s="143"/>
      <c r="C5" s="144"/>
      <c r="D5" s="144"/>
      <c r="E5" s="144"/>
      <c r="F5" s="144"/>
      <c r="G5" s="144"/>
      <c r="H5" s="144"/>
      <c r="I5" s="144"/>
      <c r="X5" s="315"/>
      <c r="Y5" s="315"/>
      <c r="Z5" s="315"/>
    </row>
    <row r="6" spans="1:26" ht="18" customHeight="1">
      <c r="A6" s="146"/>
      <c r="B6" s="146"/>
      <c r="C6" s="144"/>
      <c r="D6" s="144"/>
      <c r="E6" s="144"/>
      <c r="F6" s="144"/>
      <c r="G6" s="144"/>
      <c r="H6" s="144"/>
      <c r="I6" s="144"/>
      <c r="X6" s="145"/>
      <c r="Y6" s="145"/>
      <c r="Z6" s="145"/>
    </row>
    <row r="7" spans="1:26" s="114" customFormat="1" ht="30.75" customHeight="1">
      <c r="A7" s="326" t="s">
        <v>85</v>
      </c>
      <c r="B7" s="323" t="s">
        <v>114</v>
      </c>
      <c r="C7" s="332" t="s">
        <v>86</v>
      </c>
      <c r="D7" s="333"/>
      <c r="E7" s="331" t="s">
        <v>87</v>
      </c>
      <c r="F7" s="331"/>
      <c r="G7" s="331"/>
      <c r="H7" s="331"/>
      <c r="I7" s="331"/>
      <c r="J7" s="331"/>
      <c r="K7" s="331"/>
      <c r="L7" s="331"/>
      <c r="M7" s="318" t="s">
        <v>101</v>
      </c>
      <c r="N7" s="319"/>
      <c r="O7" s="319"/>
      <c r="P7" s="319"/>
      <c r="Q7" s="319"/>
      <c r="R7" s="319"/>
      <c r="S7" s="319"/>
      <c r="T7" s="319"/>
      <c r="U7" s="319"/>
      <c r="V7" s="319"/>
      <c r="W7" s="320" t="s">
        <v>88</v>
      </c>
      <c r="X7" s="320"/>
      <c r="Y7" s="320" t="s">
        <v>89</v>
      </c>
      <c r="Z7" s="320"/>
    </row>
    <row r="8" spans="1:26" s="114" customFormat="1" ht="39.75" customHeight="1">
      <c r="A8" s="327"/>
      <c r="B8" s="324"/>
      <c r="C8" s="329" t="s">
        <v>90</v>
      </c>
      <c r="D8" s="330"/>
      <c r="E8" s="316" t="s">
        <v>91</v>
      </c>
      <c r="F8" s="316"/>
      <c r="G8" s="316" t="s">
        <v>92</v>
      </c>
      <c r="H8" s="316"/>
      <c r="I8" s="316" t="s">
        <v>93</v>
      </c>
      <c r="J8" s="316"/>
      <c r="K8" s="316" t="s">
        <v>94</v>
      </c>
      <c r="L8" s="316"/>
      <c r="M8" s="321" t="s">
        <v>102</v>
      </c>
      <c r="N8" s="321"/>
      <c r="O8" s="321" t="s">
        <v>103</v>
      </c>
      <c r="P8" s="321"/>
      <c r="Q8" s="321" t="s">
        <v>104</v>
      </c>
      <c r="R8" s="321"/>
      <c r="S8" s="321" t="s">
        <v>105</v>
      </c>
      <c r="T8" s="321"/>
      <c r="U8" s="321" t="s">
        <v>106</v>
      </c>
      <c r="V8" s="322"/>
      <c r="W8" s="320"/>
      <c r="X8" s="320"/>
      <c r="Y8" s="320"/>
      <c r="Z8" s="320"/>
    </row>
    <row r="9" spans="1:26" s="114" customFormat="1" ht="25.5" customHeight="1">
      <c r="A9" s="328"/>
      <c r="B9" s="325"/>
      <c r="C9" s="147" t="s">
        <v>97</v>
      </c>
      <c r="D9" s="147" t="s">
        <v>98</v>
      </c>
      <c r="E9" s="148" t="s">
        <v>97</v>
      </c>
      <c r="F9" s="148" t="s">
        <v>98</v>
      </c>
      <c r="G9" s="148" t="s">
        <v>97</v>
      </c>
      <c r="H9" s="148" t="s">
        <v>98</v>
      </c>
      <c r="I9" s="148" t="s">
        <v>97</v>
      </c>
      <c r="J9" s="148" t="s">
        <v>98</v>
      </c>
      <c r="K9" s="148" t="s">
        <v>97</v>
      </c>
      <c r="L9" s="148" t="s">
        <v>98</v>
      </c>
      <c r="M9" s="113" t="s">
        <v>97</v>
      </c>
      <c r="N9" s="113" t="s">
        <v>98</v>
      </c>
      <c r="O9" s="113" t="s">
        <v>97</v>
      </c>
      <c r="P9" s="113" t="s">
        <v>98</v>
      </c>
      <c r="Q9" s="113" t="s">
        <v>97</v>
      </c>
      <c r="R9" s="113" t="s">
        <v>98</v>
      </c>
      <c r="S9" s="113" t="s">
        <v>97</v>
      </c>
      <c r="T9" s="113" t="s">
        <v>98</v>
      </c>
      <c r="U9" s="113" t="s">
        <v>97</v>
      </c>
      <c r="V9" s="113" t="s">
        <v>98</v>
      </c>
      <c r="W9" s="112" t="s">
        <v>97</v>
      </c>
      <c r="X9" s="112" t="s">
        <v>98</v>
      </c>
      <c r="Y9" s="112" t="s">
        <v>97</v>
      </c>
      <c r="Z9" s="112" t="s">
        <v>98</v>
      </c>
    </row>
    <row r="10" spans="1:26" s="150" customFormat="1" ht="19.5" customHeight="1">
      <c r="A10" s="115">
        <v>1</v>
      </c>
      <c r="B10" s="115">
        <v>2</v>
      </c>
      <c r="C10" s="115">
        <v>3</v>
      </c>
      <c r="D10" s="115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  <c r="L10" s="149">
        <v>12</v>
      </c>
      <c r="M10" s="149">
        <v>13</v>
      </c>
      <c r="N10" s="149">
        <v>14</v>
      </c>
      <c r="O10" s="149">
        <v>15</v>
      </c>
      <c r="P10" s="149">
        <v>16</v>
      </c>
      <c r="Q10" s="149">
        <v>17</v>
      </c>
      <c r="R10" s="149">
        <v>18</v>
      </c>
      <c r="S10" s="149">
        <v>19</v>
      </c>
      <c r="T10" s="149">
        <v>20</v>
      </c>
      <c r="U10" s="149">
        <v>21</v>
      </c>
      <c r="V10" s="149">
        <v>22</v>
      </c>
      <c r="W10" s="149">
        <v>23</v>
      </c>
      <c r="X10" s="149">
        <v>24</v>
      </c>
      <c r="Y10" s="149">
        <v>25</v>
      </c>
      <c r="Z10" s="149">
        <v>26</v>
      </c>
    </row>
    <row r="11" spans="1:26" s="155" customFormat="1" ht="82.5" customHeight="1">
      <c r="A11" s="151"/>
      <c r="B11" s="151" t="s">
        <v>124</v>
      </c>
      <c r="C11" s="152">
        <v>130</v>
      </c>
      <c r="D11" s="152">
        <v>130</v>
      </c>
      <c r="E11" s="153">
        <v>13</v>
      </c>
      <c r="F11" s="153">
        <v>13</v>
      </c>
      <c r="G11" s="153">
        <v>59</v>
      </c>
      <c r="H11" s="153">
        <v>59</v>
      </c>
      <c r="I11" s="153">
        <v>13</v>
      </c>
      <c r="J11" s="153">
        <v>13</v>
      </c>
      <c r="K11" s="153">
        <v>13</v>
      </c>
      <c r="L11" s="153">
        <v>13</v>
      </c>
      <c r="M11" s="154">
        <v>5</v>
      </c>
      <c r="N11" s="154">
        <v>5</v>
      </c>
      <c r="O11" s="154">
        <v>2</v>
      </c>
      <c r="P11" s="154">
        <v>2</v>
      </c>
      <c r="Q11" s="154">
        <v>1</v>
      </c>
      <c r="R11" s="154">
        <v>1</v>
      </c>
      <c r="S11" s="154" t="s">
        <v>125</v>
      </c>
      <c r="T11" s="154" t="s">
        <v>125</v>
      </c>
      <c r="U11" s="154">
        <v>1</v>
      </c>
      <c r="V11" s="154">
        <v>1</v>
      </c>
      <c r="W11" s="154">
        <v>2406</v>
      </c>
      <c r="X11" s="154">
        <v>2406</v>
      </c>
      <c r="Y11" s="154">
        <v>3085</v>
      </c>
      <c r="Z11" s="154">
        <v>3085</v>
      </c>
    </row>
    <row r="12" spans="12:24" ht="15"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</row>
    <row r="13" spans="12:24" ht="15"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</row>
    <row r="14" spans="12:24" ht="15"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</row>
    <row r="15" spans="12:24" ht="15"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</row>
    <row r="16" ht="15">
      <c r="X16" s="158"/>
    </row>
    <row r="17" spans="13:22" ht="16.5">
      <c r="M17" s="159"/>
      <c r="N17" s="159"/>
      <c r="O17" s="159"/>
      <c r="P17" s="159"/>
      <c r="Q17" s="159"/>
      <c r="R17" s="159"/>
      <c r="S17" s="159"/>
      <c r="T17" s="159"/>
      <c r="V17" s="129" t="s">
        <v>118</v>
      </c>
    </row>
    <row r="18" ht="16.5">
      <c r="V18" s="131" t="s">
        <v>119</v>
      </c>
    </row>
    <row r="19" ht="16.5">
      <c r="V19" s="131" t="s">
        <v>120</v>
      </c>
    </row>
    <row r="20" ht="16.5">
      <c r="V20" s="133" t="s">
        <v>121</v>
      </c>
    </row>
    <row r="21" ht="16.5">
      <c r="V21" s="131" t="s">
        <v>122</v>
      </c>
    </row>
  </sheetData>
  <sheetProtection/>
  <mergeCells count="21">
    <mergeCell ref="Y7:Z8"/>
    <mergeCell ref="E7:L7"/>
    <mergeCell ref="E8:F8"/>
    <mergeCell ref="C7:D7"/>
    <mergeCell ref="I8:J8"/>
    <mergeCell ref="S8:T8"/>
    <mergeCell ref="O8:P8"/>
    <mergeCell ref="B7:B9"/>
    <mergeCell ref="A7:A9"/>
    <mergeCell ref="C8:D8"/>
    <mergeCell ref="M8:N8"/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NREGS-4</cp:lastModifiedBy>
  <cp:lastPrinted>2009-08-11T09:17:21Z</cp:lastPrinted>
  <dcterms:created xsi:type="dcterms:W3CDTF">2008-06-03T10:00:46Z</dcterms:created>
  <dcterms:modified xsi:type="dcterms:W3CDTF">2010-03-04T06:23:13Z</dcterms:modified>
  <cp:category/>
  <cp:version/>
  <cp:contentType/>
  <cp:contentStatus/>
</cp:coreProperties>
</file>