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'Part-I'!$A$1:$U$27</definedName>
    <definedName name="_xlnm.Print_Area" localSheetId="1">'Part-II'!$A$1:$AA$27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<sst xmlns="http://schemas.openxmlformats.org/spreadsheetml/2006/main" count="407" uniqueCount="150">
  <si>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</si>
  <si>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</si>
  <si>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</si>
  <si>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</si>
  <si>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</si>
  <si>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</si>
  <si>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</si>
  <si>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</si>
  <si>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</si>
  <si>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</si>
  <si>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</si>
  <si>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</si>
  <si>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</si>
  <si>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</si>
  <si>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</si>
  <si>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</si>
  <si>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</si>
  <si>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</si>
  <si>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</si>
  <si>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</si>
  <si>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</si>
  <si>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</si>
  <si>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</si>
  <si>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</si>
  <si>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</si>
  <si>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</si>
  <si>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</si>
  <si>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</si>
  <si>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</si>
  <si>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</si>
  <si>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</si>
  <si>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</si>
  <si>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</si>
  <si>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</si>
  <si>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</si>
  <si>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</si>
  <si>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</si>
  <si>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</si>
  <si>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</si>
  <si>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</si>
  <si>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</si>
  <si>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</si>
  <si>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</si>
  <si>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</si>
  <si>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</si>
  <si>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</si>
  <si>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</si>
  <si>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</si>
  <si>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</si>
  <si>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</si>
  <si>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</si>
  <si>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</si>
  <si>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</si>
  <si>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</si>
  <si>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</si>
  <si>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</si>
  <si>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</si>
  <si>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</si>
  <si>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</si>
  <si>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</si>
  <si>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</si>
  <si>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</si>
  <si>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</si>
  <si>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</si>
  <si>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</si>
  <si>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</si>
  <si>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</si>
  <si>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</si>
  <si>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</si>
  <si>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</si>
  <si>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</si>
  <si>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</si>
  <si>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</si>
  <si>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</si>
  <si>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</si>
  <si>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</si>
  <si>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</si>
  <si>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</si>
  <si>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</si>
  <si>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</si>
  <si>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</si>
  <si>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</si>
  <si>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</si>
  <si>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</si>
  <si>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</si>
  <si>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</si>
  <si>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</si>
  <si>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</si>
  <si>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</si>
  <si>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</si>
  <si>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</si>
  <si>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</si>
  <si>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</si>
  <si>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</si>
  <si>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</si>
  <si>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</si>
  <si>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</si>
  <si>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</si>
  <si>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</si>
  <si>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</si>
  <si>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</si>
  <si>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</si>
  <si>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</si>
  <si>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</si>
  <si>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</si>
  <si>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</si>
  <si>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</si>
  <si>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</si>
  <si>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</si>
  <si>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</si>
  <si>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</si>
  <si>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</si>
  <si>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</si>
  <si>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</si>
  <si>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</si>
  <si>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</si>
  <si>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</si>
  <si>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</si>
  <si>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</si>
  <si>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</si>
  <si>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</si>
  <si>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</si>
  <si>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</si>
  <si>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</si>
  <si>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</si>
  <si>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</si>
  <si>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</si>
  <si>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</si>
  <si>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</si>
  <si>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</si>
  <si>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</si>
  <si>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</si>
  <si>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</si>
  <si>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</si>
  <si>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</si>
  <si>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</si>
  <si>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</si>
  <si>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</si>
  <si>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</si>
  <si>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</si>
  <si>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</si>
  <si>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Actual O.B. as on 01.04.16</t>
  </si>
  <si>
    <t>Authorization of efms</t>
  </si>
  <si>
    <t>Employment Generation Report for the month of  April 2016 (for the financial year 2016-17)</t>
  </si>
  <si>
    <t>Financial Performance Under NREGA During the year 2016-17 Up to the Month of April' 2016</t>
  </si>
  <si>
    <t>Physical Performance Under NREGA During the year 2016-17 Up to the Month of April  2016</t>
  </si>
  <si>
    <t>Transparency Report Under NREGA During the year 2016-17 Up to the Month of April 2016</t>
  </si>
  <si>
    <t>FORMAT FOR MONTHLY PROGRESS REPORT - V-A (Capacity Building - Personnel Report for the Month of April 2016)</t>
  </si>
  <si>
    <t>FORMAT FOR MONTHLY PROGRESS REPORT - V-B (Capacity Building - Training Report for the Month of April 2016)</t>
  </si>
  <si>
    <t xml:space="preserve"> April 2016</t>
  </si>
</sst>
</file>

<file path=xl/styles.xml><?xml version="1.0" encoding="utf-8"?>
<styleSheet xmlns="http://schemas.openxmlformats.org/spreadsheetml/2006/main">
  <numFmts count="6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399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6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10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10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10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14" fontId="9" fillId="0" borderId="0" xfId="63" applyNumberFormat="1" applyFont="1" applyAlignment="1">
      <alignment horizontal="center" vertical="center" textRotation="90"/>
      <protection/>
    </xf>
    <xf numFmtId="210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6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14" fontId="75" fillId="0" borderId="13" xfId="0" applyNumberFormat="1" applyFont="1" applyFill="1" applyBorder="1" applyAlignment="1">
      <alignment horizontal="center" vertical="center" wrapText="1"/>
    </xf>
    <xf numFmtId="210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14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12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14" fontId="48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3" fillId="0" borderId="10" xfId="57" applyFont="1" applyFill="1" applyBorder="1" applyAlignment="1">
      <alignment horizontal="center" vertical="center" wrapText="1"/>
      <protection/>
    </xf>
    <xf numFmtId="214" fontId="72" fillId="0" borderId="10" xfId="57" applyNumberFormat="1" applyFont="1" applyFill="1" applyBorder="1" applyAlignment="1">
      <alignment horizontal="center" vertical="center" wrapText="1"/>
      <protection/>
    </xf>
    <xf numFmtId="186" fontId="153" fillId="0" borderId="0" xfId="57" applyNumberFormat="1" applyFont="1" applyFill="1" applyBorder="1" applyAlignment="1">
      <alignment horizontal="center" vertical="center" wrapText="1"/>
      <protection/>
    </xf>
    <xf numFmtId="210" fontId="153" fillId="0" borderId="10" xfId="57" applyNumberFormat="1" applyFont="1" applyFill="1" applyBorder="1" applyAlignment="1">
      <alignment horizontal="center" vertical="center" wrapText="1"/>
      <protection/>
    </xf>
    <xf numFmtId="214" fontId="153" fillId="0" borderId="15" xfId="57" applyNumberFormat="1" applyFont="1" applyFill="1" applyBorder="1" applyAlignment="1">
      <alignment horizontal="center" vertical="center" wrapText="1"/>
      <protection/>
    </xf>
    <xf numFmtId="214" fontId="153" fillId="0" borderId="14" xfId="57" applyNumberFormat="1" applyFont="1" applyFill="1" applyBorder="1" applyAlignment="1">
      <alignment horizontal="center" vertical="center" wrapText="1"/>
      <protection/>
    </xf>
    <xf numFmtId="0" fontId="153" fillId="0" borderId="16" xfId="57" applyFont="1" applyFill="1" applyBorder="1" applyAlignment="1">
      <alignment horizontal="center" vertical="center" wrapText="1"/>
      <protection/>
    </xf>
    <xf numFmtId="0" fontId="153" fillId="0" borderId="0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6" fontId="72" fillId="0" borderId="0" xfId="57" applyNumberFormat="1" applyFont="1" applyFill="1" applyBorder="1" applyAlignment="1">
      <alignment horizontal="center" vertical="center" wrapText="1"/>
      <protection/>
    </xf>
    <xf numFmtId="210" fontId="72" fillId="0" borderId="10" xfId="57" applyNumberFormat="1" applyFont="1" applyFill="1" applyBorder="1" applyAlignment="1">
      <alignment horizontal="center" vertical="center" wrapText="1"/>
      <protection/>
    </xf>
    <xf numFmtId="214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186" fontId="154" fillId="0" borderId="0" xfId="57" applyNumberFormat="1" applyFont="1" applyFill="1" applyBorder="1" applyAlignment="1">
      <alignment horizontal="center" vertical="center" wrapText="1"/>
      <protection/>
    </xf>
    <xf numFmtId="210" fontId="154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14" fontId="154" fillId="0" borderId="14" xfId="57" applyNumberFormat="1" applyFont="1" applyFill="1" applyBorder="1" applyAlignment="1">
      <alignment horizontal="center" vertical="center" wrapText="1"/>
      <protection/>
    </xf>
    <xf numFmtId="214" fontId="153" fillId="0" borderId="17" xfId="57" applyNumberFormat="1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186" fontId="155" fillId="0" borderId="0" xfId="57" applyNumberFormat="1" applyFont="1" applyFill="1" applyBorder="1" applyAlignment="1">
      <alignment horizontal="center" vertical="center" wrapText="1"/>
      <protection/>
    </xf>
    <xf numFmtId="210" fontId="155" fillId="0" borderId="10" xfId="57" applyNumberFormat="1" applyFont="1" applyFill="1" applyBorder="1" applyAlignment="1">
      <alignment horizontal="center" vertical="center" wrapText="1"/>
      <protection/>
    </xf>
    <xf numFmtId="214" fontId="156" fillId="0" borderId="14" xfId="57" applyNumberFormat="1" applyFont="1" applyFill="1" applyBorder="1" applyAlignment="1">
      <alignment horizontal="center" vertical="center" wrapText="1"/>
      <protection/>
    </xf>
    <xf numFmtId="0" fontId="155" fillId="0" borderId="0" xfId="57" applyFont="1" applyFill="1" applyBorder="1" applyAlignment="1">
      <alignment horizontal="center" vertical="center" wrapText="1"/>
      <protection/>
    </xf>
    <xf numFmtId="214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214" fontId="155" fillId="0" borderId="0" xfId="57" applyNumberFormat="1" applyFont="1" applyFill="1" applyBorder="1" applyAlignment="1">
      <alignment horizontal="center" vertical="center" wrapText="1"/>
      <protection/>
    </xf>
    <xf numFmtId="0" fontId="155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12" fontId="157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Alignment="1">
      <alignment horizontal="center" vertical="center" wrapText="1"/>
      <protection/>
    </xf>
    <xf numFmtId="214" fontId="157" fillId="0" borderId="0" xfId="57" applyNumberFormat="1" applyFont="1" applyFill="1" applyAlignment="1">
      <alignment horizontal="center" vertical="center" wrapText="1"/>
      <protection/>
    </xf>
    <xf numFmtId="186" fontId="154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Border="1" applyAlignment="1">
      <alignment horizontal="center" vertical="center" wrapText="1"/>
      <protection/>
    </xf>
    <xf numFmtId="214" fontId="157" fillId="0" borderId="0" xfId="57" applyNumberFormat="1" applyFont="1" applyFill="1" applyBorder="1" applyAlignment="1">
      <alignment horizontal="center" vertical="center" wrapText="1"/>
      <protection/>
    </xf>
    <xf numFmtId="212" fontId="63" fillId="0" borderId="0" xfId="57" applyNumberFormat="1" applyFont="1" applyFill="1" applyAlignment="1">
      <alignment horizontal="center" vertical="center" wrapText="1"/>
      <protection/>
    </xf>
    <xf numFmtId="186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212" fontId="11" fillId="0" borderId="0" xfId="57" applyNumberFormat="1" applyFont="1" applyFill="1" applyAlignment="1">
      <alignment horizontal="center" vertical="center" wrapText="1"/>
      <protection/>
    </xf>
    <xf numFmtId="214" fontId="11" fillId="0" borderId="0" xfId="57" applyNumberFormat="1" applyFont="1" applyFill="1" applyAlignment="1">
      <alignment horizontal="center" vertical="center" wrapText="1"/>
      <protection/>
    </xf>
    <xf numFmtId="186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7" applyNumberFormat="1" applyFont="1" applyFill="1" applyBorder="1" applyAlignment="1">
      <alignment horizontal="center" vertical="center" wrapText="1"/>
      <protection/>
    </xf>
    <xf numFmtId="212" fontId="11" fillId="0" borderId="0" xfId="57" applyNumberFormat="1" applyFont="1" applyFill="1" applyBorder="1" applyAlignment="1">
      <alignment horizontal="center" vertical="center" wrapText="1"/>
      <protection/>
    </xf>
    <xf numFmtId="188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9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14" fontId="13" fillId="0" borderId="0" xfId="57" applyNumberFormat="1" applyFont="1" applyFill="1" applyBorder="1" applyAlignment="1">
      <alignment horizontal="center" vertical="center" wrapText="1"/>
      <protection/>
    </xf>
    <xf numFmtId="214" fontId="158" fillId="0" borderId="10" xfId="0" applyNumberFormat="1" applyFont="1" applyFill="1" applyBorder="1" applyAlignment="1">
      <alignment horizontal="center" vertical="center" wrapText="1"/>
    </xf>
    <xf numFmtId="214" fontId="153" fillId="0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14" fontId="103" fillId="0" borderId="10" xfId="0" applyNumberFormat="1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14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7" applyNumberFormat="1" applyFont="1" applyFill="1" applyAlignment="1">
      <alignment horizontal="center" vertical="center" wrapText="1"/>
      <protection/>
    </xf>
    <xf numFmtId="1" fontId="1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1" fillId="35" borderId="0" xfId="63" applyNumberFormat="1" applyFont="1" applyFill="1" applyBorder="1" applyAlignment="1">
      <alignment vertical="center" textRotation="90"/>
      <protection/>
    </xf>
    <xf numFmtId="2" fontId="112" fillId="0" borderId="0" xfId="63" applyNumberFormat="1" applyFont="1" applyAlignment="1">
      <alignment horizontal="center" vertical="center" textRotation="90"/>
      <protection/>
    </xf>
    <xf numFmtId="0" fontId="76" fillId="0" borderId="10" xfId="0" applyFont="1" applyFill="1" applyBorder="1" applyAlignment="1">
      <alignment horizontal="center" vertical="center" wrapText="1"/>
    </xf>
    <xf numFmtId="214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105" fillId="0" borderId="10" xfId="57" applyFont="1" applyFill="1" applyBorder="1" applyAlignment="1">
      <alignment horizontal="center" vertical="center"/>
      <protection/>
    </xf>
    <xf numFmtId="0" fontId="10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14" fontId="84" fillId="0" borderId="14" xfId="0" applyNumberFormat="1" applyFont="1" applyFill="1" applyBorder="1" applyAlignment="1">
      <alignment horizontal="center" vertical="center" wrapText="1"/>
    </xf>
    <xf numFmtId="214" fontId="6" fillId="0" borderId="0" xfId="63" applyNumberFormat="1" applyFont="1">
      <alignment/>
      <protection/>
    </xf>
    <xf numFmtId="2" fontId="6" fillId="0" borderId="0" xfId="63" applyNumberFormat="1" applyFont="1">
      <alignment/>
      <protection/>
    </xf>
    <xf numFmtId="214" fontId="42" fillId="0" borderId="0" xfId="0" applyNumberFormat="1" applyFont="1" applyFill="1" applyAlignment="1">
      <alignment horizontal="center" vertical="center" wrapText="1"/>
    </xf>
    <xf numFmtId="1" fontId="105" fillId="0" borderId="10" xfId="57" applyNumberFormat="1" applyFont="1" applyFill="1" applyBorder="1" applyAlignment="1">
      <alignment horizontal="center" vertical="center"/>
      <protection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3" fillId="0" borderId="17" xfId="57" applyFont="1" applyFill="1" applyBorder="1" applyAlignment="1">
      <alignment horizontal="center" vertical="center" wrapText="1"/>
      <protection/>
    </xf>
    <xf numFmtId="0" fontId="153" fillId="0" borderId="14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8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7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8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7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8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7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8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1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abSelected="1"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H13" sqref="H13:H19"/>
    </sheetView>
  </sheetViews>
  <sheetFormatPr defaultColWidth="9.140625" defaultRowHeight="15"/>
  <cols>
    <col min="1" max="1" width="6.28125" style="150" customWidth="1"/>
    <col min="2" max="2" width="26.28125" style="150" bestFit="1" customWidth="1"/>
    <col min="3" max="3" width="20.00390625" style="150" customWidth="1"/>
    <col min="4" max="7" width="17.28125" style="150" customWidth="1"/>
    <col min="8" max="8" width="16.28125" style="150" customWidth="1"/>
    <col min="9" max="9" width="18.421875" style="150" customWidth="1"/>
    <col min="10" max="10" width="18.140625" style="150" customWidth="1"/>
    <col min="11" max="11" width="16.140625" style="150" customWidth="1"/>
    <col min="12" max="12" width="18.57421875" style="150" customWidth="1"/>
    <col min="13" max="13" width="17.7109375" style="150" bestFit="1" customWidth="1"/>
    <col min="14" max="15" width="15.7109375" style="150" customWidth="1"/>
    <col min="16" max="16" width="16.8515625" style="150" customWidth="1"/>
    <col min="17" max="17" width="20.7109375" style="150" customWidth="1"/>
    <col min="18" max="18" width="15.7109375" style="150" customWidth="1"/>
    <col min="19" max="21" width="12.7109375" style="150" customWidth="1"/>
    <col min="22" max="22" width="24.8515625" style="150" bestFit="1" customWidth="1"/>
    <col min="23" max="23" width="23.57421875" style="150" customWidth="1"/>
    <col min="24" max="24" width="16.28125" style="132" customWidth="1"/>
    <col min="25" max="25" width="27.421875" style="132" customWidth="1"/>
    <col min="26" max="26" width="10.57421875" style="132" bestFit="1" customWidth="1"/>
    <col min="27" max="27" width="23.57421875" style="132" bestFit="1" customWidth="1"/>
    <col min="28" max="31" width="9.140625" style="132" customWidth="1"/>
    <col min="32" max="35" width="23.57421875" style="132" bestFit="1" customWidth="1"/>
    <col min="36" max="16384" width="9.140625" style="132" customWidth="1"/>
  </cols>
  <sheetData>
    <row r="1" spans="1:23" s="105" customFormat="1" ht="12" customHeight="1">
      <c r="A1" s="125"/>
      <c r="B1" s="104"/>
      <c r="C1" s="10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311"/>
      <c r="Q1" s="311"/>
      <c r="R1" s="311"/>
      <c r="S1" s="311"/>
      <c r="T1" s="125"/>
      <c r="U1" s="104"/>
      <c r="V1" s="104"/>
      <c r="W1" s="104"/>
    </row>
    <row r="2" spans="1:23" s="105" customFormat="1" ht="31.5" customHeight="1">
      <c r="A2" s="312" t="s">
        <v>117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126"/>
      <c r="W2" s="126"/>
    </row>
    <row r="3" spans="1:23" s="105" customFormat="1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303" t="s">
        <v>136</v>
      </c>
      <c r="T3" s="303"/>
      <c r="U3" s="104"/>
      <c r="V3" s="104"/>
      <c r="W3" s="104"/>
    </row>
    <row r="4" spans="1:23" s="105" customFormat="1" ht="24.75" customHeight="1">
      <c r="A4" s="313" t="s">
        <v>30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128"/>
      <c r="W4" s="128"/>
    </row>
    <row r="5" spans="1:23" s="105" customFormat="1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04"/>
      <c r="U5" s="104"/>
      <c r="V5" s="104"/>
      <c r="W5" s="104"/>
    </row>
    <row r="6" spans="1:23" ht="30.75" customHeight="1">
      <c r="A6" s="314" t="s">
        <v>143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131"/>
      <c r="W6" s="131"/>
    </row>
    <row r="7" spans="1:23" s="139" customFormat="1" ht="35.25" customHeight="1">
      <c r="A7" s="133"/>
      <c r="B7" s="134"/>
      <c r="C7" s="135"/>
      <c r="D7" s="135"/>
      <c r="E7" s="135"/>
      <c r="F7" s="135"/>
      <c r="G7" s="135"/>
      <c r="H7" s="136"/>
      <c r="I7" s="135"/>
      <c r="J7" s="135"/>
      <c r="K7" s="135"/>
      <c r="L7" s="137"/>
      <c r="M7" s="137"/>
      <c r="N7" s="137"/>
      <c r="O7" s="135"/>
      <c r="P7" s="137"/>
      <c r="Q7" s="135"/>
      <c r="R7" s="135"/>
      <c r="S7" s="135"/>
      <c r="T7" s="138"/>
      <c r="U7" s="134"/>
      <c r="W7" s="140"/>
    </row>
    <row r="8" spans="1:21" s="142" customFormat="1" ht="20.25">
      <c r="A8" s="306">
        <v>1</v>
      </c>
      <c r="B8" s="306">
        <v>2</v>
      </c>
      <c r="C8" s="141"/>
      <c r="D8" s="306">
        <v>3</v>
      </c>
      <c r="E8" s="306"/>
      <c r="F8" s="306"/>
      <c r="G8" s="306"/>
      <c r="H8" s="306">
        <v>4</v>
      </c>
      <c r="I8" s="306">
        <v>5</v>
      </c>
      <c r="J8" s="306">
        <v>6</v>
      </c>
      <c r="K8" s="306">
        <v>7</v>
      </c>
      <c r="L8" s="306">
        <v>8</v>
      </c>
      <c r="M8" s="306">
        <v>9</v>
      </c>
      <c r="N8" s="306"/>
      <c r="O8" s="306"/>
      <c r="P8" s="306"/>
      <c r="Q8" s="306"/>
      <c r="R8" s="141"/>
      <c r="S8" s="306">
        <v>10</v>
      </c>
      <c r="T8" s="306">
        <v>11</v>
      </c>
      <c r="U8" s="306">
        <v>12</v>
      </c>
    </row>
    <row r="9" spans="1:21" s="142" customFormat="1" ht="20.25">
      <c r="A9" s="306"/>
      <c r="B9" s="306"/>
      <c r="C9" s="141"/>
      <c r="D9" s="141" t="s">
        <v>16</v>
      </c>
      <c r="E9" s="141" t="s">
        <v>17</v>
      </c>
      <c r="F9" s="141" t="s">
        <v>18</v>
      </c>
      <c r="G9" s="141" t="s">
        <v>19</v>
      </c>
      <c r="H9" s="306"/>
      <c r="I9" s="306">
        <v>5</v>
      </c>
      <c r="J9" s="306">
        <v>6</v>
      </c>
      <c r="K9" s="306">
        <v>7</v>
      </c>
      <c r="L9" s="306">
        <v>8</v>
      </c>
      <c r="M9" s="141" t="s">
        <v>16</v>
      </c>
      <c r="N9" s="141" t="s">
        <v>17</v>
      </c>
      <c r="O9" s="141" t="s">
        <v>18</v>
      </c>
      <c r="P9" s="141" t="s">
        <v>19</v>
      </c>
      <c r="Q9" s="141" t="s">
        <v>20</v>
      </c>
      <c r="R9" s="141"/>
      <c r="S9" s="306"/>
      <c r="T9" s="306"/>
      <c r="U9" s="306"/>
    </row>
    <row r="10" spans="1:25" s="145" customFormat="1" ht="76.5" customHeight="1">
      <c r="A10" s="306" t="s">
        <v>0</v>
      </c>
      <c r="B10" s="309" t="s">
        <v>21</v>
      </c>
      <c r="C10" s="306" t="s">
        <v>127</v>
      </c>
      <c r="D10" s="318" t="s">
        <v>1</v>
      </c>
      <c r="E10" s="318"/>
      <c r="F10" s="318"/>
      <c r="G10" s="318"/>
      <c r="H10" s="306" t="s">
        <v>6</v>
      </c>
      <c r="I10" s="306" t="s">
        <v>7</v>
      </c>
      <c r="J10" s="306" t="s">
        <v>8</v>
      </c>
      <c r="K10" s="306" t="s">
        <v>9</v>
      </c>
      <c r="L10" s="306" t="s">
        <v>10</v>
      </c>
      <c r="M10" s="306" t="s">
        <v>11</v>
      </c>
      <c r="N10" s="306"/>
      <c r="O10" s="306"/>
      <c r="P10" s="306"/>
      <c r="Q10" s="306"/>
      <c r="R10" s="306"/>
      <c r="S10" s="315" t="s">
        <v>13</v>
      </c>
      <c r="T10" s="315" t="s">
        <v>14</v>
      </c>
      <c r="U10" s="315" t="s">
        <v>15</v>
      </c>
      <c r="V10" s="144"/>
      <c r="W10" s="144"/>
      <c r="Y10" s="145">
        <v>1.85</v>
      </c>
    </row>
    <row r="11" spans="1:23" s="145" customFormat="1" ht="207.75" customHeight="1">
      <c r="A11" s="306"/>
      <c r="B11" s="309"/>
      <c r="C11" s="306"/>
      <c r="D11" s="143" t="s">
        <v>2</v>
      </c>
      <c r="E11" s="143" t="s">
        <v>3</v>
      </c>
      <c r="F11" s="143" t="s">
        <v>4</v>
      </c>
      <c r="G11" s="143" t="s">
        <v>5</v>
      </c>
      <c r="H11" s="306"/>
      <c r="I11" s="306"/>
      <c r="J11" s="306"/>
      <c r="K11" s="306"/>
      <c r="L11" s="306"/>
      <c r="M11" s="141" t="s">
        <v>2</v>
      </c>
      <c r="N11" s="141" t="s">
        <v>3</v>
      </c>
      <c r="O11" s="141" t="s">
        <v>4</v>
      </c>
      <c r="P11" s="141" t="s">
        <v>5</v>
      </c>
      <c r="Q11" s="141" t="s">
        <v>12</v>
      </c>
      <c r="R11" s="141" t="s">
        <v>103</v>
      </c>
      <c r="S11" s="315"/>
      <c r="T11" s="315"/>
      <c r="U11" s="315"/>
      <c r="V11" s="317" t="s">
        <v>132</v>
      </c>
      <c r="W11" s="315" t="s">
        <v>118</v>
      </c>
    </row>
    <row r="12" spans="1:23" s="142" customFormat="1" ht="42" customHeight="1">
      <c r="A12" s="141">
        <v>1</v>
      </c>
      <c r="B12" s="141">
        <v>2</v>
      </c>
      <c r="C12" s="141">
        <v>3</v>
      </c>
      <c r="D12" s="141" t="s">
        <v>105</v>
      </c>
      <c r="E12" s="141" t="s">
        <v>106</v>
      </c>
      <c r="F12" s="141" t="s">
        <v>107</v>
      </c>
      <c r="G12" s="141" t="s">
        <v>108</v>
      </c>
      <c r="H12" s="141">
        <v>4</v>
      </c>
      <c r="I12" s="141">
        <v>5</v>
      </c>
      <c r="J12" s="141">
        <v>6</v>
      </c>
      <c r="K12" s="141">
        <v>7</v>
      </c>
      <c r="L12" s="141">
        <v>8</v>
      </c>
      <c r="M12" s="141" t="s">
        <v>109</v>
      </c>
      <c r="N12" s="141" t="s">
        <v>110</v>
      </c>
      <c r="O12" s="141" t="s">
        <v>111</v>
      </c>
      <c r="P12" s="141" t="s">
        <v>112</v>
      </c>
      <c r="Q12" s="141" t="s">
        <v>113</v>
      </c>
      <c r="R12" s="141" t="s">
        <v>104</v>
      </c>
      <c r="S12" s="141">
        <v>10</v>
      </c>
      <c r="T12" s="141">
        <v>11</v>
      </c>
      <c r="U12" s="141">
        <v>12</v>
      </c>
      <c r="V12" s="317"/>
      <c r="W12" s="316"/>
    </row>
    <row r="13" spans="1:26" s="148" customFormat="1" ht="47.25" customHeight="1">
      <c r="A13" s="98">
        <v>1</v>
      </c>
      <c r="B13" s="98" t="s">
        <v>22</v>
      </c>
      <c r="C13" s="98">
        <v>97570</v>
      </c>
      <c r="D13" s="98">
        <v>35831</v>
      </c>
      <c r="E13" s="98">
        <v>15220</v>
      </c>
      <c r="F13" s="98">
        <v>44500</v>
      </c>
      <c r="G13" s="98">
        <v>95551</v>
      </c>
      <c r="H13" s="98">
        <v>0</v>
      </c>
      <c r="I13" s="98"/>
      <c r="J13" s="98">
        <v>0</v>
      </c>
      <c r="K13" s="288">
        <v>0</v>
      </c>
      <c r="L13" s="98"/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289"/>
      <c r="S13" s="98">
        <v>0</v>
      </c>
      <c r="T13" s="98">
        <v>0</v>
      </c>
      <c r="U13" s="98">
        <v>0</v>
      </c>
      <c r="V13" s="99" t="e">
        <f aca="true" t="shared" si="0" ref="V13:V20">(Q13/P13)*100</f>
        <v>#DIV/0!</v>
      </c>
      <c r="W13" s="146" t="e">
        <f aca="true" t="shared" si="1" ref="W13:W20">(P13*100000)/J13</f>
        <v>#DIV/0!</v>
      </c>
      <c r="X13" s="147"/>
      <c r="Y13" s="147"/>
      <c r="Z13" s="147"/>
    </row>
    <row r="14" spans="1:26" s="148" customFormat="1" ht="47.25" customHeight="1">
      <c r="A14" s="98">
        <v>2</v>
      </c>
      <c r="B14" s="98" t="s">
        <v>102</v>
      </c>
      <c r="C14" s="98">
        <v>67207</v>
      </c>
      <c r="D14" s="98">
        <v>33675</v>
      </c>
      <c r="E14" s="98">
        <v>2858</v>
      </c>
      <c r="F14" s="98">
        <v>29324</v>
      </c>
      <c r="G14" s="98">
        <v>65857</v>
      </c>
      <c r="H14" s="98">
        <v>0</v>
      </c>
      <c r="I14" s="98"/>
      <c r="J14" s="98">
        <v>0</v>
      </c>
      <c r="K14" s="288">
        <v>0</v>
      </c>
      <c r="L14" s="98"/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289"/>
      <c r="S14" s="98">
        <v>0</v>
      </c>
      <c r="T14" s="98">
        <v>0</v>
      </c>
      <c r="U14" s="98">
        <v>0</v>
      </c>
      <c r="V14" s="99">
        <v>62.09622058054806</v>
      </c>
      <c r="W14" s="146">
        <v>21.21039273310179</v>
      </c>
      <c r="X14" s="147"/>
      <c r="Y14" s="147"/>
      <c r="Z14" s="147"/>
    </row>
    <row r="15" spans="1:26" s="148" customFormat="1" ht="47.25" customHeight="1">
      <c r="A15" s="98">
        <v>3</v>
      </c>
      <c r="B15" s="98" t="s">
        <v>23</v>
      </c>
      <c r="C15" s="98">
        <v>65969</v>
      </c>
      <c r="D15" s="98">
        <v>14872</v>
      </c>
      <c r="E15" s="98">
        <v>16893</v>
      </c>
      <c r="F15" s="98">
        <v>32463</v>
      </c>
      <c r="G15" s="98">
        <v>64228</v>
      </c>
      <c r="H15" s="98">
        <v>0</v>
      </c>
      <c r="I15" s="98"/>
      <c r="J15" s="98">
        <v>0</v>
      </c>
      <c r="K15" s="288">
        <v>0</v>
      </c>
      <c r="L15" s="98"/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289"/>
      <c r="S15" s="98">
        <v>0</v>
      </c>
      <c r="T15" s="98">
        <v>0</v>
      </c>
      <c r="U15" s="98">
        <v>0</v>
      </c>
      <c r="V15" s="99" t="e">
        <f t="shared" si="0"/>
        <v>#DIV/0!</v>
      </c>
      <c r="W15" s="146" t="e">
        <f t="shared" si="1"/>
        <v>#DIV/0!</v>
      </c>
      <c r="X15" s="147"/>
      <c r="Y15" s="147"/>
      <c r="Z15" s="147"/>
    </row>
    <row r="16" spans="1:26" s="148" customFormat="1" ht="47.25" customHeight="1">
      <c r="A16" s="98">
        <v>4</v>
      </c>
      <c r="B16" s="98" t="s">
        <v>24</v>
      </c>
      <c r="C16" s="98">
        <v>28121</v>
      </c>
      <c r="D16" s="98">
        <v>3829</v>
      </c>
      <c r="E16" s="98">
        <v>10440</v>
      </c>
      <c r="F16" s="98">
        <v>12999</v>
      </c>
      <c r="G16" s="98">
        <v>27268</v>
      </c>
      <c r="H16" s="98">
        <v>0</v>
      </c>
      <c r="I16" s="98"/>
      <c r="J16" s="98">
        <v>0</v>
      </c>
      <c r="K16" s="288">
        <v>0</v>
      </c>
      <c r="L16" s="98"/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/>
      <c r="S16" s="98">
        <v>0</v>
      </c>
      <c r="T16" s="98">
        <v>0</v>
      </c>
      <c r="U16" s="98">
        <v>0</v>
      </c>
      <c r="V16" s="99" t="e">
        <f t="shared" si="0"/>
        <v>#DIV/0!</v>
      </c>
      <c r="W16" s="146" t="e">
        <f t="shared" si="1"/>
        <v>#DIV/0!</v>
      </c>
      <c r="X16" s="147"/>
      <c r="Y16" s="147"/>
      <c r="Z16" s="147"/>
    </row>
    <row r="17" spans="1:26" s="148" customFormat="1" ht="47.25" customHeight="1">
      <c r="A17" s="98">
        <v>5</v>
      </c>
      <c r="B17" s="98" t="s">
        <v>25</v>
      </c>
      <c r="C17" s="277">
        <v>74913</v>
      </c>
      <c r="D17" s="98">
        <v>42660</v>
      </c>
      <c r="E17" s="98">
        <v>796</v>
      </c>
      <c r="F17" s="98">
        <v>30726</v>
      </c>
      <c r="G17" s="98">
        <v>74182</v>
      </c>
      <c r="H17" s="98">
        <v>0</v>
      </c>
      <c r="I17" s="98"/>
      <c r="J17" s="98">
        <v>0</v>
      </c>
      <c r="K17" s="288">
        <v>0</v>
      </c>
      <c r="L17" s="98"/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289"/>
      <c r="S17" s="98">
        <v>0</v>
      </c>
      <c r="T17" s="98">
        <v>0</v>
      </c>
      <c r="U17" s="98">
        <v>0</v>
      </c>
      <c r="V17" s="99" t="e">
        <f t="shared" si="0"/>
        <v>#DIV/0!</v>
      </c>
      <c r="W17" s="146" t="e">
        <f t="shared" si="1"/>
        <v>#DIV/0!</v>
      </c>
      <c r="X17" s="147"/>
      <c r="Y17" s="147"/>
      <c r="Z17" s="147"/>
    </row>
    <row r="18" spans="1:26" s="148" customFormat="1" ht="51" customHeight="1">
      <c r="A18" s="98">
        <v>6</v>
      </c>
      <c r="B18" s="98" t="s">
        <v>26</v>
      </c>
      <c r="C18" s="98">
        <v>28565</v>
      </c>
      <c r="D18" s="98">
        <v>4362</v>
      </c>
      <c r="E18" s="98">
        <v>13227</v>
      </c>
      <c r="F18" s="98">
        <v>10613</v>
      </c>
      <c r="G18" s="98">
        <v>28202</v>
      </c>
      <c r="H18" s="98">
        <v>0</v>
      </c>
      <c r="I18" s="98"/>
      <c r="J18" s="98">
        <v>0</v>
      </c>
      <c r="K18" s="288">
        <v>0</v>
      </c>
      <c r="L18" s="98"/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290"/>
      <c r="S18" s="98">
        <v>0</v>
      </c>
      <c r="T18" s="98">
        <v>0</v>
      </c>
      <c r="U18" s="98">
        <v>0</v>
      </c>
      <c r="V18" s="99" t="e">
        <f t="shared" si="0"/>
        <v>#DIV/0!</v>
      </c>
      <c r="W18" s="146" t="e">
        <f t="shared" si="1"/>
        <v>#DIV/0!</v>
      </c>
      <c r="X18" s="147"/>
      <c r="Y18" s="147"/>
      <c r="Z18" s="147"/>
    </row>
    <row r="19" spans="1:35" s="292" customFormat="1" ht="53.25" customHeight="1">
      <c r="A19" s="98">
        <v>7</v>
      </c>
      <c r="B19" s="98" t="s">
        <v>27</v>
      </c>
      <c r="C19" s="98">
        <v>58434</v>
      </c>
      <c r="D19" s="98">
        <v>25161</v>
      </c>
      <c r="E19" s="98">
        <v>1768</v>
      </c>
      <c r="F19" s="98">
        <v>30092</v>
      </c>
      <c r="G19" s="98">
        <v>57021</v>
      </c>
      <c r="H19" s="98">
        <v>0</v>
      </c>
      <c r="I19" s="98"/>
      <c r="J19" s="98">
        <v>0</v>
      </c>
      <c r="K19" s="288">
        <v>0</v>
      </c>
      <c r="L19" s="98"/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289"/>
      <c r="S19" s="98">
        <v>0</v>
      </c>
      <c r="T19" s="98">
        <v>0</v>
      </c>
      <c r="U19" s="98">
        <v>0</v>
      </c>
      <c r="V19" s="99" t="e">
        <f t="shared" si="0"/>
        <v>#DIV/0!</v>
      </c>
      <c r="W19" s="146" t="e">
        <f t="shared" si="1"/>
        <v>#DIV/0!</v>
      </c>
      <c r="X19" s="147"/>
      <c r="Y19" s="147"/>
      <c r="Z19" s="147"/>
      <c r="AA19" s="148"/>
      <c r="AB19" s="148"/>
      <c r="AC19" s="148"/>
      <c r="AF19" s="148"/>
      <c r="AG19" s="148"/>
      <c r="AH19" s="148"/>
      <c r="AI19" s="148"/>
    </row>
    <row r="20" spans="1:35" s="149" customFormat="1" ht="47.25" customHeight="1">
      <c r="A20" s="98"/>
      <c r="B20" s="98" t="s">
        <v>29</v>
      </c>
      <c r="C20" s="277">
        <f aca="true" t="shared" si="2" ref="C20:U20">SUM(C13:C19)</f>
        <v>420779</v>
      </c>
      <c r="D20" s="277">
        <f t="shared" si="2"/>
        <v>160390</v>
      </c>
      <c r="E20" s="277">
        <f t="shared" si="2"/>
        <v>61202</v>
      </c>
      <c r="F20" s="277">
        <f t="shared" si="2"/>
        <v>190717</v>
      </c>
      <c r="G20" s="277">
        <f t="shared" si="2"/>
        <v>412309</v>
      </c>
      <c r="H20" s="277">
        <f t="shared" si="2"/>
        <v>0</v>
      </c>
      <c r="I20" s="98">
        <f t="shared" si="2"/>
        <v>0</v>
      </c>
      <c r="J20" s="98">
        <f t="shared" si="2"/>
        <v>0</v>
      </c>
      <c r="K20" s="98">
        <f t="shared" si="2"/>
        <v>0</v>
      </c>
      <c r="L20" s="98">
        <f t="shared" si="2"/>
        <v>0</v>
      </c>
      <c r="M20" s="98">
        <f t="shared" si="2"/>
        <v>0</v>
      </c>
      <c r="N20" s="98">
        <f t="shared" si="2"/>
        <v>0</v>
      </c>
      <c r="O20" s="98">
        <f t="shared" si="2"/>
        <v>0</v>
      </c>
      <c r="P20" s="98">
        <f t="shared" si="2"/>
        <v>0</v>
      </c>
      <c r="Q20" s="98">
        <f t="shared" si="2"/>
        <v>0</v>
      </c>
      <c r="R20" s="98">
        <f t="shared" si="2"/>
        <v>0</v>
      </c>
      <c r="S20" s="98">
        <f t="shared" si="2"/>
        <v>0</v>
      </c>
      <c r="T20" s="98">
        <f t="shared" si="2"/>
        <v>0</v>
      </c>
      <c r="U20" s="98">
        <f t="shared" si="2"/>
        <v>0</v>
      </c>
      <c r="V20" s="156" t="e">
        <f t="shared" si="0"/>
        <v>#DIV/0!</v>
      </c>
      <c r="W20" s="157" t="e">
        <f t="shared" si="1"/>
        <v>#DIV/0!</v>
      </c>
      <c r="X20" s="147"/>
      <c r="Y20" s="147"/>
      <c r="Z20" s="147"/>
      <c r="AA20" s="148"/>
      <c r="AB20" s="148"/>
      <c r="AC20" s="148"/>
      <c r="AF20" s="148"/>
      <c r="AG20" s="148"/>
      <c r="AH20" s="148"/>
      <c r="AI20" s="148"/>
    </row>
    <row r="21" spans="1:16" s="149" customFormat="1" ht="36" customHeight="1">
      <c r="A21" s="148"/>
      <c r="B21" s="148"/>
      <c r="C21" s="278"/>
      <c r="P21" s="276"/>
    </row>
    <row r="22" spans="1:21" s="149" customFormat="1" ht="24.75" customHeight="1">
      <c r="A22" s="148"/>
      <c r="C22" s="158"/>
      <c r="D22" s="158"/>
      <c r="E22" s="158"/>
      <c r="F22" s="158"/>
      <c r="G22" s="284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3" s="149" customFormat="1" ht="32.25" customHeight="1">
      <c r="A23" s="14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148"/>
      <c r="M23" s="147"/>
      <c r="N23" s="147"/>
      <c r="O23" s="148"/>
      <c r="P23" s="310" t="s">
        <v>114</v>
      </c>
      <c r="Q23" s="310"/>
      <c r="R23" s="310"/>
      <c r="S23" s="310"/>
      <c r="T23" s="310"/>
      <c r="U23" s="310"/>
      <c r="V23" s="147"/>
      <c r="W23" s="148"/>
    </row>
    <row r="24" spans="1:23" ht="26.25" customHeight="1">
      <c r="A24" s="132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7" t="s">
        <v>115</v>
      </c>
      <c r="Q24" s="307"/>
      <c r="R24" s="307"/>
      <c r="S24" s="307"/>
      <c r="T24" s="307"/>
      <c r="U24" s="307"/>
      <c r="V24" s="132"/>
      <c r="W24" s="132"/>
    </row>
    <row r="25" spans="2:21" ht="26.25" customHeight="1"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1" t="s">
        <v>100</v>
      </c>
      <c r="Q25" s="301"/>
      <c r="R25" s="301"/>
      <c r="S25" s="301"/>
      <c r="T25" s="301"/>
      <c r="U25" s="301"/>
    </row>
    <row r="26" spans="2:21" ht="24" customHeight="1"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2" t="s">
        <v>116</v>
      </c>
      <c r="Q26" s="302"/>
      <c r="R26" s="302"/>
      <c r="S26" s="302"/>
      <c r="T26" s="302"/>
      <c r="U26" s="302"/>
    </row>
    <row r="27" spans="2:21" ht="19.5" customHeight="1"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1" t="s">
        <v>102</v>
      </c>
      <c r="Q27" s="301"/>
      <c r="R27" s="301"/>
      <c r="S27" s="301"/>
      <c r="T27" s="301"/>
      <c r="U27" s="301"/>
    </row>
    <row r="28" spans="2:20" ht="21" customHeight="1"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R28" s="151"/>
      <c r="S28" s="134"/>
      <c r="T28" s="134"/>
    </row>
    <row r="29" spans="2:21" ht="33" customHeight="1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3" s="138" customFormat="1" ht="46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  <c r="R30" s="153"/>
      <c r="S30" s="153"/>
      <c r="T30" s="153"/>
      <c r="U30" s="153"/>
      <c r="V30" s="153"/>
      <c r="W30" s="153"/>
    </row>
    <row r="31" ht="99.75" customHeight="1">
      <c r="F31" s="155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3:U23"/>
    <mergeCell ref="T8:T9"/>
    <mergeCell ref="U8:U9"/>
    <mergeCell ref="P24:U24"/>
    <mergeCell ref="M8:Q8"/>
    <mergeCell ref="K8:K9"/>
    <mergeCell ref="C10:C11"/>
    <mergeCell ref="H10:H11"/>
    <mergeCell ref="J8:J9"/>
    <mergeCell ref="I8:I9"/>
    <mergeCell ref="B23:K23"/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A1">
      <pane ySplit="8" topLeftCell="A16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5.57421875" style="175" bestFit="1" customWidth="1"/>
    <col min="2" max="2" width="21.7109375" style="241" bestFit="1" customWidth="1"/>
    <col min="3" max="3" width="20.421875" style="179" bestFit="1" customWidth="1"/>
    <col min="4" max="4" width="8.7109375" style="179" customWidth="1"/>
    <col min="5" max="5" width="8.00390625" style="179" customWidth="1"/>
    <col min="6" max="6" width="20.00390625" style="179" customWidth="1"/>
    <col min="7" max="7" width="13.7109375" style="179" bestFit="1" customWidth="1"/>
    <col min="8" max="8" width="12.140625" style="179" customWidth="1"/>
    <col min="9" max="9" width="17.140625" style="179" bestFit="1" customWidth="1"/>
    <col min="10" max="10" width="18.28125" style="179" customWidth="1"/>
    <col min="11" max="11" width="15.421875" style="179" customWidth="1"/>
    <col min="12" max="12" width="17.57421875" style="179" customWidth="1"/>
    <col min="13" max="13" width="19.140625" style="179" bestFit="1" customWidth="1"/>
    <col min="14" max="14" width="14.8515625" style="179" bestFit="1" customWidth="1"/>
    <col min="15" max="15" width="22.00390625" style="179" bestFit="1" customWidth="1"/>
    <col min="16" max="16" width="17.421875" style="179" bestFit="1" customWidth="1"/>
    <col min="17" max="17" width="16.421875" style="179" customWidth="1"/>
    <col min="18" max="18" width="0.85546875" style="175" customWidth="1"/>
    <col min="19" max="19" width="2.7109375" style="176" customWidth="1"/>
    <col min="20" max="23" width="13.28125" style="176" customWidth="1"/>
    <col min="24" max="24" width="11.421875" style="175" bestFit="1" customWidth="1"/>
    <col min="25" max="26" width="12.140625" style="175" customWidth="1"/>
    <col min="27" max="27" width="15.140625" style="175" customWidth="1"/>
    <col min="28" max="28" width="17.8515625" style="175" customWidth="1"/>
    <col min="29" max="29" width="9.140625" style="176" customWidth="1"/>
    <col min="30" max="30" width="40.421875" style="176" customWidth="1"/>
    <col min="31" max="32" width="9.140625" style="176" customWidth="1"/>
    <col min="33" max="33" width="9.8515625" style="176" bestFit="1" customWidth="1"/>
    <col min="34" max="178" width="9.140625" style="176" customWidth="1"/>
    <col min="179" max="16384" width="9.140625" style="175" customWidth="1"/>
  </cols>
  <sheetData>
    <row r="1" spans="1:17" ht="31.5" customHeight="1">
      <c r="A1" s="319" t="s">
        <v>117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17" ht="15" customHeight="1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Q2" s="178"/>
    </row>
    <row r="3" spans="1:24" ht="17.25" customHeight="1">
      <c r="A3" s="320" t="s">
        <v>30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X3" s="180"/>
    </row>
    <row r="4" spans="1:17" ht="20.25" customHeight="1">
      <c r="A4" s="321" t="s">
        <v>144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8" s="182" customFormat="1" ht="45.75" customHeight="1">
      <c r="A5" s="181"/>
      <c r="C5" s="183"/>
      <c r="D5" s="183"/>
      <c r="E5" s="183"/>
      <c r="F5" s="183"/>
      <c r="G5" s="183"/>
      <c r="H5" s="183"/>
      <c r="I5" s="183"/>
      <c r="J5" s="183"/>
      <c r="K5" s="183"/>
      <c r="P5" s="227"/>
      <c r="Q5" s="184"/>
      <c r="R5" s="185"/>
      <c r="S5" s="186"/>
      <c r="T5" s="186">
        <f>SUM(L11:P11)</f>
        <v>0</v>
      </c>
      <c r="U5" s="186"/>
      <c r="V5" s="186"/>
      <c r="W5" s="186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</row>
    <row r="6" spans="1:178" s="106" customFormat="1" ht="88.5" customHeight="1">
      <c r="A6" s="322" t="s">
        <v>0</v>
      </c>
      <c r="B6" s="322" t="s">
        <v>32</v>
      </c>
      <c r="C6" s="322" t="s">
        <v>141</v>
      </c>
      <c r="D6" s="322" t="s">
        <v>33</v>
      </c>
      <c r="E6" s="322"/>
      <c r="F6" s="322" t="s">
        <v>94</v>
      </c>
      <c r="G6" s="322"/>
      <c r="H6" s="322" t="s">
        <v>34</v>
      </c>
      <c r="I6" s="323" t="s">
        <v>142</v>
      </c>
      <c r="J6" s="322" t="s">
        <v>138</v>
      </c>
      <c r="K6" s="322" t="s">
        <v>42</v>
      </c>
      <c r="L6" s="322" t="s">
        <v>128</v>
      </c>
      <c r="M6" s="322"/>
      <c r="N6" s="322"/>
      <c r="O6" s="322"/>
      <c r="P6" s="322"/>
      <c r="Q6" s="322"/>
      <c r="S6" s="107"/>
      <c r="T6" s="242" t="e">
        <f>#REF!-#REF!-#REF!</f>
        <v>#REF!</v>
      </c>
      <c r="U6" s="107"/>
      <c r="V6" s="107"/>
      <c r="W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</row>
    <row r="7" spans="1:178" s="106" customFormat="1" ht="46.5" customHeight="1">
      <c r="A7" s="322"/>
      <c r="B7" s="322"/>
      <c r="C7" s="322"/>
      <c r="D7" s="328" t="s">
        <v>35</v>
      </c>
      <c r="E7" s="328" t="s">
        <v>36</v>
      </c>
      <c r="F7" s="329" t="s">
        <v>35</v>
      </c>
      <c r="G7" s="329" t="s">
        <v>36</v>
      </c>
      <c r="H7" s="322"/>
      <c r="I7" s="324"/>
      <c r="J7" s="322"/>
      <c r="K7" s="322"/>
      <c r="L7" s="322" t="s">
        <v>37</v>
      </c>
      <c r="M7" s="322" t="s">
        <v>38</v>
      </c>
      <c r="N7" s="322" t="s">
        <v>39</v>
      </c>
      <c r="O7" s="322" t="s">
        <v>43</v>
      </c>
      <c r="P7" s="322"/>
      <c r="Q7" s="332" t="s">
        <v>139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</row>
    <row r="8" spans="1:178" s="106" customFormat="1" ht="37.5" customHeight="1">
      <c r="A8" s="322"/>
      <c r="B8" s="322"/>
      <c r="C8" s="322"/>
      <c r="D8" s="328"/>
      <c r="E8" s="328"/>
      <c r="F8" s="329"/>
      <c r="G8" s="329"/>
      <c r="H8" s="322"/>
      <c r="I8" s="325"/>
      <c r="J8" s="322"/>
      <c r="K8" s="322"/>
      <c r="L8" s="322"/>
      <c r="M8" s="322"/>
      <c r="N8" s="322"/>
      <c r="O8" s="101" t="s">
        <v>44</v>
      </c>
      <c r="P8" s="101" t="s">
        <v>45</v>
      </c>
      <c r="Q8" s="332"/>
      <c r="R8" s="107"/>
      <c r="S8" s="107"/>
      <c r="T8" s="107">
        <v>4.32</v>
      </c>
      <c r="U8" s="107"/>
      <c r="V8" s="107"/>
      <c r="W8" s="107"/>
      <c r="X8" s="107"/>
      <c r="Y8" s="107" t="s">
        <v>130</v>
      </c>
      <c r="Z8" s="107"/>
      <c r="AA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</row>
    <row r="9" spans="1:178" s="182" customFormat="1" ht="18" customHeight="1">
      <c r="A9" s="108"/>
      <c r="B9" s="109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2">
        <v>16</v>
      </c>
      <c r="R9" s="107"/>
      <c r="S9" s="107"/>
      <c r="T9" s="107"/>
      <c r="U9" s="107"/>
      <c r="V9" s="107"/>
      <c r="W9" s="107"/>
      <c r="X9" s="101"/>
      <c r="Y9" s="107"/>
      <c r="Z9" s="107"/>
      <c r="AA9" s="107" t="s">
        <v>129</v>
      </c>
      <c r="AB9" s="182" t="s">
        <v>137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</row>
    <row r="10" spans="1:31" s="195" customFormat="1" ht="30.75" customHeight="1">
      <c r="A10" s="110">
        <v>1</v>
      </c>
      <c r="B10" s="110" t="s">
        <v>22</v>
      </c>
      <c r="C10" s="279">
        <v>-1.46</v>
      </c>
      <c r="D10" s="110"/>
      <c r="E10" s="110"/>
      <c r="F10" s="279"/>
      <c r="G10" s="330"/>
      <c r="H10" s="189"/>
      <c r="I10" s="189">
        <v>0</v>
      </c>
      <c r="J10" s="100">
        <v>2516.54</v>
      </c>
      <c r="K10" s="100"/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f>L10+M10+N10+O10+P10</f>
        <v>0</v>
      </c>
      <c r="R10" s="190"/>
      <c r="S10" s="190"/>
      <c r="T10" s="190">
        <f aca="true" t="shared" si="0" ref="T10:T16">Q10*100/10987</f>
        <v>0</v>
      </c>
      <c r="U10" s="190" t="e">
        <f>T10*#REF!</f>
        <v>#REF!</v>
      </c>
      <c r="V10" s="190" t="e">
        <f aca="true" t="shared" si="1" ref="V10:V16">L10+U10</f>
        <v>#REF!</v>
      </c>
      <c r="W10" s="190">
        <v>946.3318055174382</v>
      </c>
      <c r="X10" s="191">
        <v>16</v>
      </c>
      <c r="Y10" s="192">
        <f aca="true" t="shared" si="2" ref="Y10:Y17">Q10/X10</f>
        <v>0</v>
      </c>
      <c r="Z10" s="193">
        <f aca="true" t="shared" si="3" ref="Z10:Z17">Q10/11</f>
        <v>0</v>
      </c>
      <c r="AA10" s="193" t="e">
        <f aca="true" t="shared" si="4" ref="AA10:AA16">(L10/Q10)*100</f>
        <v>#DIV/0!</v>
      </c>
      <c r="AB10" s="194" t="e">
        <f>L10/'Part-I'!P13</f>
        <v>#DIV/0!</v>
      </c>
      <c r="AD10" s="195" t="s">
        <v>22</v>
      </c>
      <c r="AE10" s="195">
        <v>831.20444</v>
      </c>
    </row>
    <row r="11" spans="1:31" s="195" customFormat="1" ht="30.75" customHeight="1">
      <c r="A11" s="110">
        <v>2</v>
      </c>
      <c r="B11" s="110" t="s">
        <v>102</v>
      </c>
      <c r="C11" s="279">
        <v>-4.51</v>
      </c>
      <c r="D11" s="110"/>
      <c r="E11" s="110"/>
      <c r="F11" s="279"/>
      <c r="G11" s="330"/>
      <c r="H11" s="189"/>
      <c r="I11" s="189">
        <v>0</v>
      </c>
      <c r="J11" s="100">
        <v>1284.26</v>
      </c>
      <c r="K11" s="100"/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f aca="true" t="shared" si="5" ref="Q11:Q16">L11+M11+N11+O11+P11</f>
        <v>0</v>
      </c>
      <c r="R11" s="190"/>
      <c r="S11" s="190"/>
      <c r="T11" s="190">
        <f t="shared" si="0"/>
        <v>0</v>
      </c>
      <c r="U11" s="190" t="e">
        <f>T11*#REF!</f>
        <v>#REF!</v>
      </c>
      <c r="V11" s="190" t="e">
        <f t="shared" si="1"/>
        <v>#REF!</v>
      </c>
      <c r="W11" s="190">
        <v>394.9048928760487</v>
      </c>
      <c r="X11" s="191">
        <v>12</v>
      </c>
      <c r="Y11" s="193">
        <f t="shared" si="2"/>
        <v>0</v>
      </c>
      <c r="Z11" s="193">
        <f t="shared" si="3"/>
        <v>0</v>
      </c>
      <c r="AA11" s="193" t="e">
        <f t="shared" si="4"/>
        <v>#DIV/0!</v>
      </c>
      <c r="AB11" s="194" t="e">
        <f>L11/'Part-I'!P14</f>
        <v>#DIV/0!</v>
      </c>
      <c r="AD11" s="195" t="s">
        <v>140</v>
      </c>
      <c r="AE11" s="195">
        <v>402.7251</v>
      </c>
    </row>
    <row r="12" spans="1:31" s="195" customFormat="1" ht="30.75" customHeight="1">
      <c r="A12" s="110">
        <v>3</v>
      </c>
      <c r="B12" s="121" t="s">
        <v>23</v>
      </c>
      <c r="C12" s="280">
        <v>-17.56</v>
      </c>
      <c r="D12" s="121"/>
      <c r="E12" s="121"/>
      <c r="F12" s="280"/>
      <c r="G12" s="330"/>
      <c r="H12" s="189"/>
      <c r="I12" s="189">
        <v>0</v>
      </c>
      <c r="J12" s="100">
        <v>1437.71</v>
      </c>
      <c r="K12" s="295"/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 t="shared" si="5"/>
        <v>0</v>
      </c>
      <c r="R12" s="190"/>
      <c r="S12" s="190"/>
      <c r="T12" s="190">
        <f t="shared" si="0"/>
        <v>0</v>
      </c>
      <c r="U12" s="190" t="e">
        <f>T12*#REF!</f>
        <v>#REF!</v>
      </c>
      <c r="V12" s="190" t="e">
        <f t="shared" si="1"/>
        <v>#REF!</v>
      </c>
      <c r="W12" s="190">
        <v>329.2062499634278</v>
      </c>
      <c r="X12" s="191">
        <v>5</v>
      </c>
      <c r="Y12" s="193">
        <f t="shared" si="2"/>
        <v>0</v>
      </c>
      <c r="Z12" s="206">
        <f t="shared" si="3"/>
        <v>0</v>
      </c>
      <c r="AA12" s="193" t="e">
        <f>(#REF!/Q12)*100</f>
        <v>#REF!</v>
      </c>
      <c r="AB12" s="194" t="e">
        <f>#REF!/'Part-I'!P15</f>
        <v>#REF!</v>
      </c>
      <c r="AD12" s="195" t="s">
        <v>24</v>
      </c>
      <c r="AE12" s="195">
        <v>230.73651</v>
      </c>
    </row>
    <row r="13" spans="1:179" s="204" customFormat="1" ht="30.75" customHeight="1">
      <c r="A13" s="110">
        <v>4</v>
      </c>
      <c r="B13" s="110" t="s">
        <v>24</v>
      </c>
      <c r="C13" s="279">
        <v>-3.82</v>
      </c>
      <c r="D13" s="110"/>
      <c r="E13" s="110"/>
      <c r="F13" s="279"/>
      <c r="G13" s="330"/>
      <c r="H13" s="189"/>
      <c r="I13" s="189">
        <v>0</v>
      </c>
      <c r="J13" s="100">
        <v>774.5</v>
      </c>
      <c r="K13" s="100"/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f t="shared" si="5"/>
        <v>0</v>
      </c>
      <c r="R13" s="197"/>
      <c r="S13" s="197"/>
      <c r="T13" s="190">
        <f t="shared" si="0"/>
        <v>0</v>
      </c>
      <c r="U13" s="190">
        <f>T13*T11</f>
        <v>0</v>
      </c>
      <c r="V13" s="190">
        <f t="shared" si="1"/>
        <v>0</v>
      </c>
      <c r="W13" s="190">
        <v>421.40043101378836</v>
      </c>
      <c r="X13" s="198">
        <v>16</v>
      </c>
      <c r="Y13" s="199">
        <f t="shared" si="2"/>
        <v>0</v>
      </c>
      <c r="Z13" s="189">
        <f t="shared" si="3"/>
        <v>0</v>
      </c>
      <c r="AA13" s="199" t="e">
        <f t="shared" si="4"/>
        <v>#DIV/0!</v>
      </c>
      <c r="AB13" s="200" t="e">
        <f>L13/'Part-I'!P16</f>
        <v>#DIV/0!</v>
      </c>
      <c r="AC13" s="196"/>
      <c r="AD13" s="196" t="s">
        <v>25</v>
      </c>
      <c r="AE13" s="196">
        <v>677.9344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207"/>
    </row>
    <row r="14" spans="1:31" s="201" customFormat="1" ht="30.75" customHeight="1">
      <c r="A14" s="110">
        <v>5</v>
      </c>
      <c r="B14" s="122" t="s">
        <v>25</v>
      </c>
      <c r="C14" s="281">
        <v>14.17</v>
      </c>
      <c r="D14" s="122"/>
      <c r="E14" s="122"/>
      <c r="F14" s="281"/>
      <c r="G14" s="330"/>
      <c r="H14" s="189"/>
      <c r="I14" s="189">
        <v>0</v>
      </c>
      <c r="J14" s="100">
        <v>2093.76</v>
      </c>
      <c r="K14" s="296"/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f t="shared" si="5"/>
        <v>0</v>
      </c>
      <c r="R14" s="202"/>
      <c r="S14" s="190"/>
      <c r="T14" s="190">
        <f t="shared" si="0"/>
        <v>0</v>
      </c>
      <c r="U14" s="190">
        <f>T14*T12</f>
        <v>0</v>
      </c>
      <c r="V14" s="190">
        <f t="shared" si="1"/>
        <v>0</v>
      </c>
      <c r="W14" s="190">
        <v>284.0693844620202</v>
      </c>
      <c r="X14" s="203">
        <v>5</v>
      </c>
      <c r="Y14" s="193">
        <f t="shared" si="2"/>
        <v>0</v>
      </c>
      <c r="Z14" s="205">
        <f t="shared" si="3"/>
        <v>0</v>
      </c>
      <c r="AA14" s="193" t="e">
        <f>(#REF!/Q14)*100</f>
        <v>#REF!</v>
      </c>
      <c r="AB14" s="194" t="e">
        <f>#REF!/'Part-I'!P17</f>
        <v>#REF!</v>
      </c>
      <c r="AD14" s="201" t="s">
        <v>26</v>
      </c>
      <c r="AE14" s="201">
        <v>243.09251</v>
      </c>
    </row>
    <row r="15" spans="1:31" s="195" customFormat="1" ht="30.75" customHeight="1">
      <c r="A15" s="110">
        <v>6</v>
      </c>
      <c r="B15" s="110" t="s">
        <v>26</v>
      </c>
      <c r="C15" s="279">
        <v>0.11</v>
      </c>
      <c r="D15" s="110"/>
      <c r="E15" s="110"/>
      <c r="F15" s="279"/>
      <c r="G15" s="330"/>
      <c r="H15" s="189"/>
      <c r="I15" s="189">
        <v>0</v>
      </c>
      <c r="J15" s="100">
        <v>780</v>
      </c>
      <c r="K15" s="100"/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f t="shared" si="5"/>
        <v>0</v>
      </c>
      <c r="R15" s="190">
        <v>51.19127999999999</v>
      </c>
      <c r="S15" s="190"/>
      <c r="T15" s="190">
        <f t="shared" si="0"/>
        <v>0</v>
      </c>
      <c r="U15" s="190">
        <f>T15*T13</f>
        <v>0</v>
      </c>
      <c r="V15" s="190">
        <f t="shared" si="1"/>
        <v>0</v>
      </c>
      <c r="W15" s="190">
        <v>217.44448577735142</v>
      </c>
      <c r="X15" s="191">
        <v>12</v>
      </c>
      <c r="Y15" s="193">
        <f t="shared" si="2"/>
        <v>0</v>
      </c>
      <c r="Z15" s="193">
        <f t="shared" si="3"/>
        <v>0</v>
      </c>
      <c r="AA15" s="193" t="e">
        <f t="shared" si="4"/>
        <v>#DIV/0!</v>
      </c>
      <c r="AB15" s="194" t="e">
        <f>L15/'Part-I'!P18</f>
        <v>#DIV/0!</v>
      </c>
      <c r="AD15" s="195" t="s">
        <v>27</v>
      </c>
      <c r="AE15" s="195">
        <v>282.2</v>
      </c>
    </row>
    <row r="16" spans="1:31" s="195" customFormat="1" ht="30.75" customHeight="1">
      <c r="A16" s="110">
        <v>7</v>
      </c>
      <c r="B16" s="110" t="s">
        <v>27</v>
      </c>
      <c r="C16" s="279">
        <v>13.56</v>
      </c>
      <c r="D16" s="110"/>
      <c r="E16" s="110"/>
      <c r="F16" s="279"/>
      <c r="G16" s="331"/>
      <c r="H16" s="189"/>
      <c r="I16" s="189">
        <v>0</v>
      </c>
      <c r="J16" s="100">
        <v>753.26</v>
      </c>
      <c r="K16" s="100"/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f t="shared" si="5"/>
        <v>0</v>
      </c>
      <c r="R16" s="190"/>
      <c r="S16" s="190"/>
      <c r="T16" s="190">
        <f t="shared" si="0"/>
        <v>0</v>
      </c>
      <c r="U16" s="190">
        <f>T16*T14</f>
        <v>0</v>
      </c>
      <c r="V16" s="190">
        <f t="shared" si="1"/>
        <v>0</v>
      </c>
      <c r="W16" s="190">
        <v>551.7063168440602</v>
      </c>
      <c r="X16" s="191">
        <v>14</v>
      </c>
      <c r="Y16" s="193">
        <f t="shared" si="2"/>
        <v>0</v>
      </c>
      <c r="Z16" s="193">
        <f t="shared" si="3"/>
        <v>0</v>
      </c>
      <c r="AA16" s="193" t="e">
        <f t="shared" si="4"/>
        <v>#DIV/0!</v>
      </c>
      <c r="AB16" s="194" t="e">
        <f>L16/'Part-I'!P19</f>
        <v>#DIV/0!</v>
      </c>
      <c r="AD16" s="195" t="s">
        <v>28</v>
      </c>
      <c r="AE16" s="195">
        <v>641.19701</v>
      </c>
    </row>
    <row r="17" spans="1:27" s="211" customFormat="1" ht="30.75" customHeight="1">
      <c r="A17" s="98"/>
      <c r="B17" s="98" t="s">
        <v>5</v>
      </c>
      <c r="C17" s="282">
        <f>SUM(C10:C16)</f>
        <v>0.490000000000002</v>
      </c>
      <c r="D17" s="98">
        <f>SUM(D10:D16)</f>
        <v>0</v>
      </c>
      <c r="E17" s="98">
        <f>SUM(E10:E16)</f>
        <v>0</v>
      </c>
      <c r="F17" s="99">
        <f>SUM(F10:F16)</f>
        <v>0</v>
      </c>
      <c r="G17" s="111"/>
      <c r="H17" s="99">
        <f aca="true" t="shared" si="6" ref="H17:Q17">SUM(H10:H16)</f>
        <v>0</v>
      </c>
      <c r="I17" s="99">
        <f t="shared" si="6"/>
        <v>0</v>
      </c>
      <c r="J17" s="100">
        <f t="shared" si="6"/>
        <v>9640.03</v>
      </c>
      <c r="K17" s="99">
        <f t="shared" si="6"/>
        <v>0</v>
      </c>
      <c r="L17" s="99">
        <f t="shared" si="6"/>
        <v>0</v>
      </c>
      <c r="M17" s="99">
        <f t="shared" si="6"/>
        <v>0</v>
      </c>
      <c r="N17" s="99">
        <f t="shared" si="6"/>
        <v>0</v>
      </c>
      <c r="O17" s="99">
        <f t="shared" si="6"/>
        <v>0</v>
      </c>
      <c r="P17" s="99">
        <f t="shared" si="6"/>
        <v>0</v>
      </c>
      <c r="Q17" s="99">
        <f t="shared" si="6"/>
        <v>0</v>
      </c>
      <c r="R17" s="208"/>
      <c r="S17" s="190"/>
      <c r="T17" s="190">
        <f>J18-Q18</f>
        <v>18.82</v>
      </c>
      <c r="U17" s="190"/>
      <c r="V17" s="190"/>
      <c r="W17" s="190"/>
      <c r="X17" s="209">
        <f>SUM(X10:X16)</f>
        <v>80</v>
      </c>
      <c r="Y17" s="193">
        <f t="shared" si="2"/>
        <v>0</v>
      </c>
      <c r="Z17" s="210">
        <f t="shared" si="3"/>
        <v>0</v>
      </c>
      <c r="AA17" s="210" t="e">
        <f>(L17/Q17)*100</f>
        <v>#DIV/0!</v>
      </c>
    </row>
    <row r="18" spans="1:27" s="195" customFormat="1" ht="30.75" customHeight="1">
      <c r="A18" s="110">
        <v>1</v>
      </c>
      <c r="B18" s="110" t="s">
        <v>40</v>
      </c>
      <c r="C18" s="100">
        <v>18.9</v>
      </c>
      <c r="D18" s="100"/>
      <c r="E18" s="100"/>
      <c r="F18" s="100"/>
      <c r="G18" s="243"/>
      <c r="H18" s="100"/>
      <c r="I18" s="100">
        <v>0.78</v>
      </c>
      <c r="J18" s="100">
        <f>SUM(C18:I18)</f>
        <v>19.68</v>
      </c>
      <c r="K18" s="100"/>
      <c r="L18" s="100">
        <v>0</v>
      </c>
      <c r="M18" s="100">
        <v>0.86</v>
      </c>
      <c r="N18" s="100">
        <v>0</v>
      </c>
      <c r="O18" s="100"/>
      <c r="P18" s="100"/>
      <c r="Q18" s="100">
        <f>SUM(L18:P18)</f>
        <v>0.86</v>
      </c>
      <c r="X18" s="244">
        <f>Q21-P21-O21</f>
        <v>0.86</v>
      </c>
      <c r="Y18" s="188"/>
      <c r="Z18" s="188">
        <f>Q17/146</f>
        <v>0</v>
      </c>
      <c r="AA18" s="188"/>
    </row>
    <row r="19" spans="1:27" s="195" customFormat="1" ht="30.75" customHeight="1">
      <c r="A19" s="110">
        <v>2</v>
      </c>
      <c r="B19" s="110" t="s">
        <v>93</v>
      </c>
      <c r="C19" s="100">
        <v>8.45</v>
      </c>
      <c r="D19" s="100"/>
      <c r="E19" s="100"/>
      <c r="F19" s="100"/>
      <c r="G19" s="100"/>
      <c r="H19" s="100"/>
      <c r="I19" s="100">
        <v>0</v>
      </c>
      <c r="J19" s="100">
        <f>SUM(C19:I19)</f>
        <v>8.45</v>
      </c>
      <c r="K19" s="100"/>
      <c r="L19" s="100"/>
      <c r="M19" s="100"/>
      <c r="N19" s="100"/>
      <c r="O19" s="100">
        <v>0</v>
      </c>
      <c r="P19" s="100"/>
      <c r="Q19" s="100">
        <f>O19+P19</f>
        <v>0</v>
      </c>
      <c r="T19" s="195">
        <v>57.61</v>
      </c>
      <c r="V19" s="190"/>
      <c r="X19" s="188"/>
      <c r="Y19" s="188"/>
      <c r="Z19" s="188"/>
      <c r="AA19" s="188"/>
    </row>
    <row r="20" spans="1:27" s="201" customFormat="1" ht="30.75" customHeight="1">
      <c r="A20" s="110"/>
      <c r="B20" s="110" t="s">
        <v>5</v>
      </c>
      <c r="C20" s="100">
        <f>C18+C19</f>
        <v>27.349999999999998</v>
      </c>
      <c r="D20" s="100"/>
      <c r="E20" s="100"/>
      <c r="F20" s="100">
        <f>F19</f>
        <v>0</v>
      </c>
      <c r="G20" s="100"/>
      <c r="H20" s="100"/>
      <c r="I20" s="100">
        <f>I17+I18+I19</f>
        <v>0.78</v>
      </c>
      <c r="J20" s="100"/>
      <c r="K20" s="100"/>
      <c r="L20" s="100">
        <f>SUM(L17:L19)</f>
        <v>0</v>
      </c>
      <c r="M20" s="100">
        <f>SUM(M17:M19)</f>
        <v>0.86</v>
      </c>
      <c r="N20" s="100">
        <f>SUM(N17:N19)</f>
        <v>0</v>
      </c>
      <c r="O20" s="100">
        <f>SUM(O17:O19)</f>
        <v>0</v>
      </c>
      <c r="P20" s="100">
        <f>SUM(P17:P19)</f>
        <v>0</v>
      </c>
      <c r="Q20" s="100">
        <f>Q17+Q18+Q19</f>
        <v>0.86</v>
      </c>
      <c r="S20" s="212"/>
      <c r="T20" s="212">
        <f>T19-4</f>
        <v>53.61</v>
      </c>
      <c r="U20" s="212"/>
      <c r="V20" s="212"/>
      <c r="W20" s="212"/>
      <c r="X20" s="213"/>
      <c r="Y20" s="213"/>
      <c r="Z20" s="213"/>
      <c r="AA20" s="213"/>
    </row>
    <row r="21" spans="1:27" s="211" customFormat="1" ht="30.75" customHeight="1">
      <c r="A21" s="98"/>
      <c r="B21" s="98" t="s">
        <v>41</v>
      </c>
      <c r="C21" s="282">
        <f aca="true" t="shared" si="7" ref="C21:H21">C17+C20</f>
        <v>27.84</v>
      </c>
      <c r="D21" s="98">
        <f t="shared" si="7"/>
        <v>0</v>
      </c>
      <c r="E21" s="98">
        <f>E20</f>
        <v>0</v>
      </c>
      <c r="F21" s="99">
        <f>F20</f>
        <v>0</v>
      </c>
      <c r="G21" s="99">
        <f>G17+G20</f>
        <v>0</v>
      </c>
      <c r="H21" s="99">
        <f t="shared" si="7"/>
        <v>0</v>
      </c>
      <c r="I21" s="99">
        <f>I20</f>
        <v>0.78</v>
      </c>
      <c r="J21" s="99">
        <f>SUM(C21:I21)</f>
        <v>28.62</v>
      </c>
      <c r="K21" s="99">
        <f>K17</f>
        <v>0</v>
      </c>
      <c r="L21" s="99">
        <f aca="true" t="shared" si="8" ref="L21:Q21">L20</f>
        <v>0</v>
      </c>
      <c r="M21" s="99">
        <f t="shared" si="8"/>
        <v>0.86</v>
      </c>
      <c r="N21" s="99">
        <f t="shared" si="8"/>
        <v>0</v>
      </c>
      <c r="O21" s="99">
        <f t="shared" si="8"/>
        <v>0</v>
      </c>
      <c r="P21" s="99">
        <f t="shared" si="8"/>
        <v>0</v>
      </c>
      <c r="Q21" s="99">
        <f t="shared" si="8"/>
        <v>0.86</v>
      </c>
      <c r="T21" s="214" t="e">
        <f>O19*100/Q19</f>
        <v>#DIV/0!</v>
      </c>
      <c r="X21" s="215"/>
      <c r="Y21" s="215"/>
      <c r="Z21" s="215"/>
      <c r="AA21" s="215"/>
    </row>
    <row r="22" spans="1:178" s="218" customFormat="1" ht="33" customHeight="1">
      <c r="A22" s="216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217"/>
      <c r="O22" s="219"/>
      <c r="P22" s="219"/>
      <c r="Q22" s="220">
        <f>Q21-P21-O21</f>
        <v>0.86</v>
      </c>
      <c r="S22" s="221"/>
      <c r="T22" s="222"/>
      <c r="U22" s="221"/>
      <c r="V22" s="221"/>
      <c r="W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</row>
    <row r="23" spans="1:178" s="182" customFormat="1" ht="41.25" customHeight="1">
      <c r="A23" s="216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223"/>
      <c r="M23" s="223"/>
      <c r="N23" s="326" t="s">
        <v>114</v>
      </c>
      <c r="O23" s="326"/>
      <c r="P23" s="326"/>
      <c r="Q23" s="224"/>
      <c r="R23" s="225"/>
      <c r="S23" s="225"/>
      <c r="T23" s="226">
        <f>Q21-P21-O21</f>
        <v>0.86</v>
      </c>
      <c r="U23" s="225"/>
      <c r="V23" s="225"/>
      <c r="W23" s="225"/>
      <c r="X23" s="227"/>
      <c r="Z23" s="228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</row>
    <row r="24" spans="2:178" s="182" customFormat="1" ht="17.25" customHeight="1"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229"/>
      <c r="M24" s="183"/>
      <c r="N24" s="106"/>
      <c r="O24" s="230" t="s">
        <v>115</v>
      </c>
      <c r="P24" s="106"/>
      <c r="Q24" s="112"/>
      <c r="R24" s="187"/>
      <c r="S24" s="187"/>
      <c r="T24" s="187"/>
      <c r="U24" s="187"/>
      <c r="V24" s="187"/>
      <c r="W24" s="187"/>
      <c r="X24" s="187"/>
      <c r="Y24" s="187"/>
      <c r="Z24" s="187"/>
      <c r="AA24" s="231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</row>
    <row r="25" spans="2:178" s="182" customFormat="1" ht="12.75" customHeight="1"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229"/>
      <c r="M25" s="183"/>
      <c r="N25" s="183"/>
      <c r="O25" s="230" t="s">
        <v>100</v>
      </c>
      <c r="P25" s="183"/>
      <c r="Q25" s="112"/>
      <c r="R25" s="187"/>
      <c r="S25" s="187"/>
      <c r="T25" s="285"/>
      <c r="U25" s="187"/>
      <c r="V25" s="187"/>
      <c r="W25" s="187"/>
      <c r="X25" s="187"/>
      <c r="Y25" s="232"/>
      <c r="Z25" s="187"/>
      <c r="AA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</row>
    <row r="26" spans="2:178" s="182" customFormat="1" ht="12.75" customHeight="1"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183"/>
      <c r="M26" s="223"/>
      <c r="N26" s="233"/>
      <c r="O26" s="234" t="s">
        <v>116</v>
      </c>
      <c r="P26" s="106"/>
      <c r="Q26" s="112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</row>
    <row r="27" spans="2:27" ht="16.5">
      <c r="B27" s="235"/>
      <c r="C27" s="103"/>
      <c r="D27" s="236"/>
      <c r="E27" s="103"/>
      <c r="F27" s="237"/>
      <c r="G27" s="237"/>
      <c r="H27" s="238"/>
      <c r="I27" s="238"/>
      <c r="N27" s="233"/>
      <c r="O27" s="230" t="s">
        <v>102</v>
      </c>
      <c r="P27" s="106"/>
      <c r="Q27" s="112" t="s">
        <v>131</v>
      </c>
      <c r="R27" s="176"/>
      <c r="X27" s="176"/>
      <c r="Y27" s="176"/>
      <c r="Z27" s="176"/>
      <c r="AA27" s="176"/>
    </row>
    <row r="28" spans="2:27" ht="36.75" customHeight="1">
      <c r="B28" s="235"/>
      <c r="C28" s="103"/>
      <c r="D28" s="236"/>
      <c r="E28" s="103"/>
      <c r="Q28" s="112"/>
      <c r="R28" s="176"/>
      <c r="X28" s="176"/>
      <c r="Y28" s="176"/>
      <c r="Z28" s="176"/>
      <c r="AA28" s="176"/>
    </row>
    <row r="29" spans="2:27" ht="76.5" customHeight="1">
      <c r="B29" s="235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76"/>
      <c r="X29" s="176"/>
      <c r="Y29" s="176"/>
      <c r="Z29" s="176"/>
      <c r="AA29" s="176"/>
    </row>
    <row r="30" spans="2:27" ht="16.5">
      <c r="B30" s="235"/>
      <c r="C30" s="103"/>
      <c r="D30" s="236"/>
      <c r="E30" s="103"/>
      <c r="Q30" s="112"/>
      <c r="R30" s="176"/>
      <c r="X30" s="176"/>
      <c r="Y30" s="176"/>
      <c r="Z30" s="176"/>
      <c r="AA30" s="176"/>
    </row>
    <row r="31" spans="2:27" ht="16.5">
      <c r="B31" s="235"/>
      <c r="C31" s="103"/>
      <c r="D31" s="236"/>
      <c r="E31" s="103"/>
      <c r="Q31" s="112"/>
      <c r="R31" s="176"/>
      <c r="X31" s="176"/>
      <c r="Y31" s="176"/>
      <c r="Z31" s="176"/>
      <c r="AA31" s="176"/>
    </row>
    <row r="32" spans="2:27" ht="16.5">
      <c r="B32" s="235"/>
      <c r="C32" s="103"/>
      <c r="D32" s="236"/>
      <c r="E32" s="103"/>
      <c r="Q32" s="112"/>
      <c r="R32" s="176"/>
      <c r="X32" s="176"/>
      <c r="Y32" s="176"/>
      <c r="Z32" s="176"/>
      <c r="AA32" s="176"/>
    </row>
    <row r="33" spans="2:27" ht="16.5">
      <c r="B33" s="235"/>
      <c r="C33" s="103"/>
      <c r="D33" s="236"/>
      <c r="E33" s="103"/>
      <c r="Q33" s="236"/>
      <c r="R33" s="176"/>
      <c r="X33" s="176"/>
      <c r="Y33" s="176"/>
      <c r="Z33" s="176"/>
      <c r="AA33" s="176"/>
    </row>
    <row r="34" spans="2:5" ht="16.5">
      <c r="B34" s="235"/>
      <c r="C34" s="103"/>
      <c r="D34" s="236"/>
      <c r="E34" s="103"/>
    </row>
    <row r="35" spans="2:5" ht="16.5">
      <c r="B35" s="235"/>
      <c r="C35" s="103"/>
      <c r="D35" s="236"/>
      <c r="E35" s="103"/>
    </row>
    <row r="36" spans="2:5" ht="16.5">
      <c r="B36" s="235"/>
      <c r="C36" s="103"/>
      <c r="D36" s="236"/>
      <c r="E36" s="103"/>
    </row>
    <row r="37" spans="2:5" ht="16.5">
      <c r="B37" s="235"/>
      <c r="C37" s="103"/>
      <c r="D37" s="236"/>
      <c r="E37" s="103"/>
    </row>
    <row r="38" spans="2:5" ht="16.5">
      <c r="B38" s="235"/>
      <c r="C38" s="103"/>
      <c r="D38" s="236"/>
      <c r="E38" s="103"/>
    </row>
    <row r="39" spans="2:6" ht="16.5">
      <c r="B39" s="235"/>
      <c r="C39" s="239"/>
      <c r="D39" s="239"/>
      <c r="E39" s="240"/>
      <c r="F39" s="283"/>
    </row>
    <row r="40" spans="2:5" ht="16.5">
      <c r="B40" s="235"/>
      <c r="C40" s="236"/>
      <c r="D40" s="236"/>
      <c r="E40" s="103"/>
    </row>
    <row r="41" spans="2:5" ht="16.5">
      <c r="B41" s="235"/>
      <c r="C41" s="236"/>
      <c r="D41" s="236"/>
      <c r="E41" s="103"/>
    </row>
  </sheetData>
  <sheetProtection/>
  <mergeCells count="25">
    <mergeCell ref="G10:G16"/>
    <mergeCell ref="L6:Q6"/>
    <mergeCell ref="K6:K8"/>
    <mergeCell ref="J6:J8"/>
    <mergeCell ref="M7:M8"/>
    <mergeCell ref="N7:N8"/>
    <mergeCell ref="Q7:Q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A1:Q1"/>
    <mergeCell ref="A3:Q3"/>
    <mergeCell ref="A4:Q4"/>
    <mergeCell ref="H6:H8"/>
    <mergeCell ref="F6:G6"/>
    <mergeCell ref="A6:A8"/>
    <mergeCell ref="D6:E6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T1">
      <selection activeCell="AM6" sqref="AM6:BJ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39" t="s">
        <v>95</v>
      </c>
      <c r="R1" s="339"/>
      <c r="S1" s="339"/>
      <c r="T1" s="339"/>
      <c r="AJ1" s="339" t="s">
        <v>95</v>
      </c>
      <c r="AK1" s="339"/>
      <c r="AL1" s="339"/>
      <c r="AM1" s="5"/>
      <c r="AN1" s="5"/>
      <c r="BH1" s="339" t="s">
        <v>95</v>
      </c>
      <c r="BI1" s="339"/>
      <c r="BJ1" s="339"/>
    </row>
    <row r="2" spans="1:62" s="6" customFormat="1" ht="22.5" customHeight="1">
      <c r="A2" s="341" t="s">
        <v>134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 t="s">
        <v>134</v>
      </c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 t="s">
        <v>134</v>
      </c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2" t="s">
        <v>30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 t="s">
        <v>30</v>
      </c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 t="s">
        <v>30</v>
      </c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3" t="s">
        <v>145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 t="s">
        <v>145</v>
      </c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 t="s">
        <v>145</v>
      </c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44">
        <v>1</v>
      </c>
      <c r="D9" s="344"/>
      <c r="E9" s="344"/>
      <c r="F9" s="344"/>
      <c r="G9" s="344"/>
      <c r="H9" s="344"/>
      <c r="I9" s="344">
        <v>2</v>
      </c>
      <c r="J9" s="344"/>
      <c r="K9" s="344"/>
      <c r="L9" s="344"/>
      <c r="M9" s="344"/>
      <c r="N9" s="344"/>
      <c r="O9" s="344">
        <v>3</v>
      </c>
      <c r="P9" s="344"/>
      <c r="Q9" s="344"/>
      <c r="R9" s="344"/>
      <c r="S9" s="344"/>
      <c r="T9" s="344"/>
      <c r="U9" s="344">
        <v>4</v>
      </c>
      <c r="V9" s="344"/>
      <c r="W9" s="344"/>
      <c r="X9" s="344"/>
      <c r="Y9" s="344"/>
      <c r="Z9" s="344"/>
      <c r="AA9" s="344">
        <v>5</v>
      </c>
      <c r="AB9" s="344"/>
      <c r="AC9" s="344"/>
      <c r="AD9" s="344"/>
      <c r="AE9" s="344"/>
      <c r="AF9" s="344"/>
      <c r="AG9" s="354">
        <v>6</v>
      </c>
      <c r="AH9" s="354"/>
      <c r="AI9" s="354"/>
      <c r="AJ9" s="354"/>
      <c r="AK9" s="354"/>
      <c r="AL9" s="354"/>
      <c r="AM9" s="354">
        <v>7</v>
      </c>
      <c r="AN9" s="354"/>
      <c r="AO9" s="354"/>
      <c r="AP9" s="354"/>
      <c r="AQ9" s="354"/>
      <c r="AR9" s="354"/>
      <c r="AS9" s="354">
        <v>8</v>
      </c>
      <c r="AT9" s="354"/>
      <c r="AU9" s="354"/>
      <c r="AV9" s="354"/>
      <c r="AW9" s="354"/>
      <c r="AX9" s="354"/>
      <c r="AY9" s="354">
        <v>9</v>
      </c>
      <c r="AZ9" s="354"/>
      <c r="BA9" s="354"/>
      <c r="BB9" s="354"/>
      <c r="BC9" s="354"/>
      <c r="BD9" s="354"/>
      <c r="BE9" s="355">
        <v>10</v>
      </c>
      <c r="BF9" s="355"/>
      <c r="BG9" s="355"/>
      <c r="BH9" s="355"/>
      <c r="BI9" s="355"/>
      <c r="BJ9" s="355"/>
    </row>
    <row r="10" spans="1:62" s="13" customFormat="1" ht="22.5" customHeight="1">
      <c r="A10" s="345" t="s">
        <v>0</v>
      </c>
      <c r="B10" s="348" t="s">
        <v>96</v>
      </c>
      <c r="C10" s="340" t="s">
        <v>46</v>
      </c>
      <c r="D10" s="340"/>
      <c r="E10" s="340"/>
      <c r="F10" s="340"/>
      <c r="G10" s="340"/>
      <c r="H10" s="340"/>
      <c r="I10" s="351" t="s">
        <v>47</v>
      </c>
      <c r="J10" s="352"/>
      <c r="K10" s="352"/>
      <c r="L10" s="352"/>
      <c r="M10" s="352"/>
      <c r="N10" s="353"/>
      <c r="O10" s="351" t="s">
        <v>48</v>
      </c>
      <c r="P10" s="352"/>
      <c r="Q10" s="352"/>
      <c r="R10" s="352"/>
      <c r="S10" s="352"/>
      <c r="T10" s="353"/>
      <c r="U10" s="351" t="s">
        <v>97</v>
      </c>
      <c r="V10" s="352"/>
      <c r="W10" s="352"/>
      <c r="X10" s="352"/>
      <c r="Y10" s="352"/>
      <c r="Z10" s="352"/>
      <c r="AA10" s="351" t="s">
        <v>49</v>
      </c>
      <c r="AB10" s="352"/>
      <c r="AC10" s="352"/>
      <c r="AD10" s="352"/>
      <c r="AE10" s="352"/>
      <c r="AF10" s="352"/>
      <c r="AG10" s="340" t="s">
        <v>50</v>
      </c>
      <c r="AH10" s="340"/>
      <c r="AI10" s="340"/>
      <c r="AJ10" s="340"/>
      <c r="AK10" s="340"/>
      <c r="AL10" s="340"/>
      <c r="AM10" s="340" t="s">
        <v>51</v>
      </c>
      <c r="AN10" s="340"/>
      <c r="AO10" s="340"/>
      <c r="AP10" s="340"/>
      <c r="AQ10" s="340"/>
      <c r="AR10" s="340"/>
      <c r="AS10" s="340" t="s">
        <v>52</v>
      </c>
      <c r="AT10" s="340"/>
      <c r="AU10" s="340"/>
      <c r="AV10" s="340"/>
      <c r="AW10" s="340"/>
      <c r="AX10" s="340"/>
      <c r="AY10" s="340" t="s">
        <v>53</v>
      </c>
      <c r="AZ10" s="340"/>
      <c r="BA10" s="340"/>
      <c r="BB10" s="340"/>
      <c r="BC10" s="340"/>
      <c r="BD10" s="340"/>
      <c r="BE10" s="340" t="s">
        <v>101</v>
      </c>
      <c r="BF10" s="340"/>
      <c r="BG10" s="340"/>
      <c r="BH10" s="340"/>
      <c r="BI10" s="340"/>
      <c r="BJ10" s="340"/>
    </row>
    <row r="11" spans="1:62" s="13" customFormat="1" ht="28.5" customHeight="1">
      <c r="A11" s="346"/>
      <c r="B11" s="349"/>
      <c r="C11" s="340" t="s">
        <v>54</v>
      </c>
      <c r="D11" s="340"/>
      <c r="E11" s="340"/>
      <c r="F11" s="340" t="s">
        <v>55</v>
      </c>
      <c r="G11" s="340"/>
      <c r="H11" s="340"/>
      <c r="I11" s="340" t="s">
        <v>54</v>
      </c>
      <c r="J11" s="340"/>
      <c r="K11" s="340"/>
      <c r="L11" s="340" t="s">
        <v>55</v>
      </c>
      <c r="M11" s="340"/>
      <c r="N11" s="340"/>
      <c r="O11" s="340" t="s">
        <v>54</v>
      </c>
      <c r="P11" s="340"/>
      <c r="Q11" s="340"/>
      <c r="R11" s="340" t="s">
        <v>55</v>
      </c>
      <c r="S11" s="340"/>
      <c r="T11" s="340"/>
      <c r="U11" s="340" t="s">
        <v>54</v>
      </c>
      <c r="V11" s="340"/>
      <c r="W11" s="340"/>
      <c r="X11" s="340" t="s">
        <v>55</v>
      </c>
      <c r="Y11" s="340"/>
      <c r="Z11" s="340"/>
      <c r="AA11" s="340" t="s">
        <v>54</v>
      </c>
      <c r="AB11" s="340"/>
      <c r="AC11" s="340"/>
      <c r="AD11" s="340" t="s">
        <v>55</v>
      </c>
      <c r="AE11" s="340"/>
      <c r="AF11" s="340"/>
      <c r="AG11" s="340" t="s">
        <v>54</v>
      </c>
      <c r="AH11" s="340"/>
      <c r="AI11" s="340"/>
      <c r="AJ11" s="340" t="s">
        <v>55</v>
      </c>
      <c r="AK11" s="340"/>
      <c r="AL11" s="340"/>
      <c r="AM11" s="340" t="s">
        <v>54</v>
      </c>
      <c r="AN11" s="340"/>
      <c r="AO11" s="340"/>
      <c r="AP11" s="340" t="s">
        <v>55</v>
      </c>
      <c r="AQ11" s="340"/>
      <c r="AR11" s="340"/>
      <c r="AS11" s="340" t="s">
        <v>54</v>
      </c>
      <c r="AT11" s="340"/>
      <c r="AU11" s="340"/>
      <c r="AV11" s="340" t="s">
        <v>55</v>
      </c>
      <c r="AW11" s="340"/>
      <c r="AX11" s="340"/>
      <c r="AY11" s="340" t="s">
        <v>54</v>
      </c>
      <c r="AZ11" s="340"/>
      <c r="BA11" s="340"/>
      <c r="BB11" s="340" t="s">
        <v>55</v>
      </c>
      <c r="BC11" s="340"/>
      <c r="BD11" s="340"/>
      <c r="BE11" s="340" t="s">
        <v>54</v>
      </c>
      <c r="BF11" s="340"/>
      <c r="BG11" s="340"/>
      <c r="BH11" s="340" t="s">
        <v>55</v>
      </c>
      <c r="BI11" s="340"/>
      <c r="BJ11" s="340"/>
    </row>
    <row r="12" spans="1:62" s="14" customFormat="1" ht="28.5" customHeight="1">
      <c r="A12" s="347"/>
      <c r="B12" s="350"/>
      <c r="C12" s="336" t="s">
        <v>56</v>
      </c>
      <c r="D12" s="336"/>
      <c r="E12" s="334" t="s">
        <v>57</v>
      </c>
      <c r="F12" s="336" t="s">
        <v>56</v>
      </c>
      <c r="G12" s="336"/>
      <c r="H12" s="334" t="s">
        <v>57</v>
      </c>
      <c r="I12" s="336" t="s">
        <v>56</v>
      </c>
      <c r="J12" s="336"/>
      <c r="K12" s="334" t="s">
        <v>57</v>
      </c>
      <c r="L12" s="336" t="s">
        <v>56</v>
      </c>
      <c r="M12" s="336"/>
      <c r="N12" s="334" t="s">
        <v>57</v>
      </c>
      <c r="O12" s="336" t="s">
        <v>56</v>
      </c>
      <c r="P12" s="336"/>
      <c r="Q12" s="334" t="s">
        <v>57</v>
      </c>
      <c r="R12" s="336" t="s">
        <v>56</v>
      </c>
      <c r="S12" s="336"/>
      <c r="T12" s="334" t="s">
        <v>57</v>
      </c>
      <c r="U12" s="336" t="s">
        <v>56</v>
      </c>
      <c r="V12" s="336"/>
      <c r="W12" s="334" t="s">
        <v>57</v>
      </c>
      <c r="X12" s="336" t="s">
        <v>56</v>
      </c>
      <c r="Y12" s="336"/>
      <c r="Z12" s="334" t="s">
        <v>57</v>
      </c>
      <c r="AA12" s="336" t="s">
        <v>56</v>
      </c>
      <c r="AB12" s="336"/>
      <c r="AC12" s="334" t="s">
        <v>57</v>
      </c>
      <c r="AD12" s="336" t="s">
        <v>56</v>
      </c>
      <c r="AE12" s="336"/>
      <c r="AF12" s="334" t="s">
        <v>57</v>
      </c>
      <c r="AG12" s="336" t="s">
        <v>56</v>
      </c>
      <c r="AH12" s="336"/>
      <c r="AI12" s="334" t="s">
        <v>57</v>
      </c>
      <c r="AJ12" s="336" t="s">
        <v>56</v>
      </c>
      <c r="AK12" s="336"/>
      <c r="AL12" s="334" t="s">
        <v>57</v>
      </c>
      <c r="AM12" s="336" t="s">
        <v>56</v>
      </c>
      <c r="AN12" s="336"/>
      <c r="AO12" s="334" t="s">
        <v>57</v>
      </c>
      <c r="AP12" s="336" t="s">
        <v>56</v>
      </c>
      <c r="AQ12" s="336"/>
      <c r="AR12" s="334" t="s">
        <v>57</v>
      </c>
      <c r="AS12" s="336" t="s">
        <v>56</v>
      </c>
      <c r="AT12" s="336"/>
      <c r="AU12" s="334" t="s">
        <v>57</v>
      </c>
      <c r="AV12" s="336" t="s">
        <v>56</v>
      </c>
      <c r="AW12" s="336"/>
      <c r="AX12" s="334" t="s">
        <v>57</v>
      </c>
      <c r="AY12" s="336" t="s">
        <v>56</v>
      </c>
      <c r="AZ12" s="336"/>
      <c r="BA12" s="334" t="s">
        <v>57</v>
      </c>
      <c r="BB12" s="336" t="s">
        <v>56</v>
      </c>
      <c r="BC12" s="336"/>
      <c r="BD12" s="334" t="s">
        <v>57</v>
      </c>
      <c r="BE12" s="336" t="s">
        <v>56</v>
      </c>
      <c r="BF12" s="336"/>
      <c r="BG12" s="334" t="s">
        <v>57</v>
      </c>
      <c r="BH12" s="336" t="s">
        <v>56</v>
      </c>
      <c r="BI12" s="336"/>
      <c r="BJ12" s="334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35"/>
      <c r="F13" s="17" t="s">
        <v>58</v>
      </c>
      <c r="G13" s="17" t="s">
        <v>59</v>
      </c>
      <c r="H13" s="335"/>
      <c r="I13" s="17" t="s">
        <v>58</v>
      </c>
      <c r="J13" s="17" t="s">
        <v>60</v>
      </c>
      <c r="K13" s="335"/>
      <c r="L13" s="17" t="s">
        <v>58</v>
      </c>
      <c r="M13" s="17" t="s">
        <v>60</v>
      </c>
      <c r="N13" s="335"/>
      <c r="O13" s="17" t="s">
        <v>58</v>
      </c>
      <c r="P13" s="17" t="s">
        <v>61</v>
      </c>
      <c r="Q13" s="335"/>
      <c r="R13" s="17" t="s">
        <v>58</v>
      </c>
      <c r="S13" s="17" t="s">
        <v>61</v>
      </c>
      <c r="T13" s="335"/>
      <c r="U13" s="17" t="s">
        <v>58</v>
      </c>
      <c r="V13" s="17" t="s">
        <v>98</v>
      </c>
      <c r="W13" s="335"/>
      <c r="X13" s="17" t="s">
        <v>58</v>
      </c>
      <c r="Y13" s="17" t="s">
        <v>98</v>
      </c>
      <c r="Z13" s="335"/>
      <c r="AA13" s="17" t="s">
        <v>58</v>
      </c>
      <c r="AB13" s="17" t="s">
        <v>59</v>
      </c>
      <c r="AC13" s="335"/>
      <c r="AD13" s="17" t="s">
        <v>58</v>
      </c>
      <c r="AE13" s="17" t="s">
        <v>59</v>
      </c>
      <c r="AF13" s="335"/>
      <c r="AG13" s="17" t="s">
        <v>58</v>
      </c>
      <c r="AH13" s="17" t="s">
        <v>60</v>
      </c>
      <c r="AI13" s="335"/>
      <c r="AJ13" s="17" t="s">
        <v>58</v>
      </c>
      <c r="AK13" s="17" t="s">
        <v>60</v>
      </c>
      <c r="AL13" s="335"/>
      <c r="AM13" s="17" t="s">
        <v>58</v>
      </c>
      <c r="AN13" s="17" t="s">
        <v>61</v>
      </c>
      <c r="AO13" s="335"/>
      <c r="AP13" s="17" t="s">
        <v>58</v>
      </c>
      <c r="AQ13" s="17" t="s">
        <v>61</v>
      </c>
      <c r="AR13" s="335"/>
      <c r="AS13" s="17" t="s">
        <v>58</v>
      </c>
      <c r="AT13" s="17" t="s">
        <v>61</v>
      </c>
      <c r="AU13" s="335"/>
      <c r="AV13" s="17" t="s">
        <v>58</v>
      </c>
      <c r="AW13" s="17" t="s">
        <v>61</v>
      </c>
      <c r="AX13" s="335"/>
      <c r="AY13" s="337" t="s">
        <v>58</v>
      </c>
      <c r="AZ13" s="338"/>
      <c r="BA13" s="335"/>
      <c r="BB13" s="337" t="s">
        <v>58</v>
      </c>
      <c r="BC13" s="338"/>
      <c r="BD13" s="335"/>
      <c r="BE13" s="337" t="s">
        <v>58</v>
      </c>
      <c r="BF13" s="338"/>
      <c r="BG13" s="335"/>
      <c r="BH13" s="337" t="s">
        <v>58</v>
      </c>
      <c r="BI13" s="338"/>
      <c r="BJ13" s="335"/>
    </row>
    <row r="14" spans="1:65" s="19" customFormat="1" ht="115.5" customHeight="1">
      <c r="A14" s="92"/>
      <c r="B14" s="93" t="s">
        <v>99</v>
      </c>
      <c r="C14" s="95">
        <v>56</v>
      </c>
      <c r="D14" s="95">
        <v>227143.41481495375</v>
      </c>
      <c r="E14" s="95">
        <v>0</v>
      </c>
      <c r="F14" s="95">
        <v>219</v>
      </c>
      <c r="G14" s="95">
        <v>21683.37368920635</v>
      </c>
      <c r="H14" s="95">
        <v>0</v>
      </c>
      <c r="I14" s="95">
        <v>157</v>
      </c>
      <c r="J14" s="95">
        <v>86.02</v>
      </c>
      <c r="K14" s="95">
        <v>0</v>
      </c>
      <c r="L14" s="95">
        <v>812</v>
      </c>
      <c r="M14" s="95">
        <v>5.1</v>
      </c>
      <c r="N14" s="95">
        <v>0</v>
      </c>
      <c r="O14" s="95">
        <v>26</v>
      </c>
      <c r="P14" s="95">
        <v>50.325806451612905</v>
      </c>
      <c r="Q14" s="95">
        <v>0</v>
      </c>
      <c r="R14" s="95">
        <v>560</v>
      </c>
      <c r="S14" s="95">
        <v>201.11629032258062</v>
      </c>
      <c r="T14" s="95">
        <v>0</v>
      </c>
      <c r="U14" s="95">
        <v>73</v>
      </c>
      <c r="V14" s="95">
        <v>14</v>
      </c>
      <c r="W14" s="95">
        <v>0</v>
      </c>
      <c r="X14" s="95">
        <v>656</v>
      </c>
      <c r="Y14" s="95">
        <v>13</v>
      </c>
      <c r="Z14" s="95">
        <v>0</v>
      </c>
      <c r="AA14" s="95">
        <v>60</v>
      </c>
      <c r="AB14" s="95">
        <v>17662.90322580645</v>
      </c>
      <c r="AC14" s="95">
        <v>0</v>
      </c>
      <c r="AD14" s="95">
        <v>58</v>
      </c>
      <c r="AE14" s="95">
        <v>67288.3051948052</v>
      </c>
      <c r="AF14" s="95">
        <v>0</v>
      </c>
      <c r="AG14" s="95">
        <v>76</v>
      </c>
      <c r="AH14" s="95">
        <v>453.86984375</v>
      </c>
      <c r="AI14" s="95">
        <v>0</v>
      </c>
      <c r="AJ14" s="95">
        <v>248</v>
      </c>
      <c r="AK14" s="95">
        <v>116.14799587593751</v>
      </c>
      <c r="AL14" s="95">
        <v>0</v>
      </c>
      <c r="AM14" s="95">
        <v>238</v>
      </c>
      <c r="AN14" s="95">
        <v>1483.2643201754388</v>
      </c>
      <c r="AO14" s="95">
        <v>0</v>
      </c>
      <c r="AP14" s="95">
        <v>557</v>
      </c>
      <c r="AQ14" s="95">
        <v>134.2669251677393</v>
      </c>
      <c r="AR14" s="95">
        <v>0</v>
      </c>
      <c r="AS14" s="95">
        <v>17</v>
      </c>
      <c r="AT14" s="95">
        <v>427.56770833333</v>
      </c>
      <c r="AU14" s="95">
        <v>0</v>
      </c>
      <c r="AV14" s="95">
        <v>375</v>
      </c>
      <c r="AW14" s="95">
        <v>288.15962309802086</v>
      </c>
      <c r="AX14" s="95">
        <v>0</v>
      </c>
      <c r="AY14" s="95">
        <v>495</v>
      </c>
      <c r="AZ14" s="95">
        <v>358.4</v>
      </c>
      <c r="BA14" s="95">
        <v>0</v>
      </c>
      <c r="BB14" s="95">
        <v>1901</v>
      </c>
      <c r="BC14" s="95">
        <v>502</v>
      </c>
      <c r="BD14" s="95">
        <v>0</v>
      </c>
      <c r="BE14" s="333">
        <f>C14+I14+O14+U14+AA14+AG14+AM14+AS14+AY14</f>
        <v>1198</v>
      </c>
      <c r="BF14" s="333"/>
      <c r="BG14" s="96">
        <f>E14+K14+Q14+W14+AC14+AI14+AO14+AU14+BA14</f>
        <v>0</v>
      </c>
      <c r="BH14" s="333">
        <f>F14+L14+R14+X14+AD14+AJ14+AP14+AV14+BB14</f>
        <v>5386</v>
      </c>
      <c r="BI14" s="333"/>
      <c r="BJ14" s="97">
        <f>H14+N14+T14+Z14+AF14+AL14+AR14+AX14+BD14</f>
        <v>0</v>
      </c>
      <c r="BK14" s="77"/>
      <c r="BL14" s="94"/>
      <c r="BM14" s="94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87"/>
      <c r="BL15" s="286"/>
      <c r="BM15" s="78"/>
    </row>
    <row r="16" spans="1:65" s="19" customFormat="1" ht="25.5" customHeight="1">
      <c r="A16" s="79"/>
      <c r="B16" s="8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159"/>
      <c r="BH16" s="91"/>
      <c r="BI16" s="91"/>
      <c r="BJ16" s="91"/>
      <c r="BK16" s="91"/>
      <c r="BL16" s="159"/>
      <c r="BM16" s="159"/>
    </row>
    <row r="17" spans="18:65" ht="16.5">
      <c r="R17" s="48" t="s">
        <v>114</v>
      </c>
      <c r="AJ17" s="48" t="s">
        <v>114</v>
      </c>
      <c r="AN17" s="22"/>
      <c r="AO17" s="76"/>
      <c r="AP17" s="22"/>
      <c r="AQ17" s="22"/>
      <c r="AR17" s="76"/>
      <c r="AS17" s="22"/>
      <c r="AT17" s="22"/>
      <c r="BF17" s="22"/>
      <c r="BH17" s="48" t="s">
        <v>114</v>
      </c>
      <c r="BL17" s="298">
        <f>BJ14+BG14</f>
        <v>0</v>
      </c>
      <c r="BM17" s="22"/>
    </row>
    <row r="18" spans="18:64" ht="16.5">
      <c r="R18" s="49" t="s">
        <v>115</v>
      </c>
      <c r="AJ18" s="49" t="s">
        <v>115</v>
      </c>
      <c r="AN18" s="22"/>
      <c r="AO18" s="76"/>
      <c r="AP18" s="22"/>
      <c r="AQ18" s="22"/>
      <c r="AR18" s="76"/>
      <c r="AS18" s="22"/>
      <c r="AT18" s="22"/>
      <c r="BF18" s="23"/>
      <c r="BH18" s="49" t="s">
        <v>115</v>
      </c>
      <c r="BL18" s="297">
        <v>8760.44</v>
      </c>
    </row>
    <row r="19" spans="18:64" ht="16.5">
      <c r="R19" s="49" t="s">
        <v>100</v>
      </c>
      <c r="AJ19" s="49" t="s">
        <v>100</v>
      </c>
      <c r="AN19" s="22"/>
      <c r="AO19" s="76"/>
      <c r="AP19" s="22"/>
      <c r="AQ19" s="22"/>
      <c r="AR19" s="76"/>
      <c r="AS19" s="22"/>
      <c r="AT19" s="22"/>
      <c r="BH19" s="49" t="s">
        <v>100</v>
      </c>
      <c r="BL19" s="298">
        <f>BL17-BL18</f>
        <v>-8760.44</v>
      </c>
    </row>
    <row r="20" spans="18:60" ht="16.5">
      <c r="R20" s="50" t="s">
        <v>116</v>
      </c>
      <c r="AJ20" s="50" t="s">
        <v>116</v>
      </c>
      <c r="AN20" s="22"/>
      <c r="AO20" s="76"/>
      <c r="AP20" s="22"/>
      <c r="AQ20" s="22"/>
      <c r="AR20" s="76"/>
      <c r="AS20" s="22"/>
      <c r="AT20" s="22"/>
      <c r="BH20" s="50" t="s">
        <v>116</v>
      </c>
    </row>
    <row r="21" spans="18:60" ht="16.5">
      <c r="R21" s="49" t="s">
        <v>102</v>
      </c>
      <c r="AJ21" s="49" t="s">
        <v>102</v>
      </c>
      <c r="AN21" s="22"/>
      <c r="AO21" s="76"/>
      <c r="AP21" s="22"/>
      <c r="AQ21" s="22"/>
      <c r="AR21" s="76"/>
      <c r="AS21" s="22"/>
      <c r="AT21" s="22"/>
      <c r="BH21" s="49" t="s">
        <v>102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7" sqref="J7"/>
    </sheetView>
  </sheetViews>
  <sheetFormatPr defaultColWidth="9.140625" defaultRowHeight="15"/>
  <cols>
    <col min="1" max="1" width="5.57421875" style="161" customWidth="1"/>
    <col min="2" max="2" width="24.28125" style="161" customWidth="1"/>
    <col min="3" max="3" width="13.57421875" style="161" customWidth="1"/>
    <col min="4" max="4" width="12.8515625" style="161" customWidth="1"/>
    <col min="5" max="5" width="12.57421875" style="113" customWidth="1"/>
    <col min="6" max="6" width="13.7109375" style="113" customWidth="1"/>
    <col min="7" max="7" width="9.7109375" style="161" customWidth="1"/>
    <col min="8" max="8" width="13.57421875" style="161" customWidth="1"/>
    <col min="9" max="9" width="9.7109375" style="161" customWidth="1"/>
    <col min="10" max="10" width="12.421875" style="161" customWidth="1"/>
    <col min="11" max="11" width="9.7109375" style="161" customWidth="1"/>
    <col min="12" max="12" width="11.00390625" style="161" customWidth="1"/>
    <col min="13" max="13" width="9.140625" style="161" customWidth="1"/>
    <col min="14" max="14" width="10.00390625" style="161" bestFit="1" customWidth="1"/>
    <col min="15" max="16384" width="9.140625" style="161" customWidth="1"/>
  </cols>
  <sheetData>
    <row r="1" spans="11:12" ht="6" customHeight="1">
      <c r="K1" s="356" t="s">
        <v>65</v>
      </c>
      <c r="L1" s="356"/>
    </row>
    <row r="2" spans="1:12" ht="20.25">
      <c r="A2" s="357" t="s">
        <v>117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ht="10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358" t="s">
        <v>30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ht="11.25" customHeight="1"/>
    <row r="6" spans="1:12" ht="18.75">
      <c r="A6" s="359" t="s">
        <v>146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3:12" ht="26.25" customHeight="1"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11" customHeight="1">
      <c r="A8" s="360" t="s">
        <v>0</v>
      </c>
      <c r="B8" s="360" t="s">
        <v>32</v>
      </c>
      <c r="C8" s="360" t="s">
        <v>62</v>
      </c>
      <c r="D8" s="360"/>
      <c r="E8" s="360" t="s">
        <v>66</v>
      </c>
      <c r="F8" s="360"/>
      <c r="G8" s="360" t="s">
        <v>67</v>
      </c>
      <c r="H8" s="360"/>
      <c r="I8" s="360" t="s">
        <v>68</v>
      </c>
      <c r="J8" s="360"/>
      <c r="K8" s="360" t="s">
        <v>69</v>
      </c>
      <c r="L8" s="360"/>
    </row>
    <row r="9" spans="1:12" ht="20.25" customHeight="1">
      <c r="A9" s="360"/>
      <c r="B9" s="360"/>
      <c r="C9" s="164" t="s">
        <v>63</v>
      </c>
      <c r="D9" s="164" t="s">
        <v>64</v>
      </c>
      <c r="E9" s="164" t="s">
        <v>63</v>
      </c>
      <c r="F9" s="164" t="s">
        <v>64</v>
      </c>
      <c r="G9" s="164" t="s">
        <v>63</v>
      </c>
      <c r="H9" s="164" t="s">
        <v>64</v>
      </c>
      <c r="I9" s="164" t="s">
        <v>63</v>
      </c>
      <c r="J9" s="164" t="s">
        <v>64</v>
      </c>
      <c r="K9" s="164" t="s">
        <v>63</v>
      </c>
      <c r="L9" s="164" t="s">
        <v>92</v>
      </c>
    </row>
    <row r="10" spans="1:12" ht="1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3" s="167" customFormat="1" ht="18.75" customHeight="1">
      <c r="A11" s="117">
        <v>1</v>
      </c>
      <c r="B11" s="117" t="s">
        <v>22</v>
      </c>
      <c r="C11" s="300">
        <v>1207.675636180398</v>
      </c>
      <c r="D11" s="300">
        <v>4830.702544721592</v>
      </c>
      <c r="E11" s="300">
        <v>267</v>
      </c>
      <c r="F11" s="300">
        <v>9</v>
      </c>
      <c r="G11" s="300">
        <v>0</v>
      </c>
      <c r="H11" s="300">
        <v>0.1</v>
      </c>
      <c r="I11" s="300">
        <v>0</v>
      </c>
      <c r="J11" s="300">
        <v>1</v>
      </c>
      <c r="K11" s="300">
        <v>12</v>
      </c>
      <c r="L11" s="300">
        <v>12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24" customFormat="1" ht="18.75">
      <c r="A12" s="117">
        <v>2</v>
      </c>
      <c r="B12" s="117" t="s">
        <v>102</v>
      </c>
      <c r="C12" s="291">
        <v>10933</v>
      </c>
      <c r="D12" s="291">
        <v>120</v>
      </c>
      <c r="E12" s="291">
        <v>0</v>
      </c>
      <c r="F12" s="291">
        <v>14</v>
      </c>
      <c r="G12" s="291">
        <v>341</v>
      </c>
      <c r="H12" s="291">
        <v>16</v>
      </c>
      <c r="I12" s="291">
        <v>0</v>
      </c>
      <c r="J12" s="291">
        <v>28</v>
      </c>
      <c r="K12" s="291">
        <v>0</v>
      </c>
      <c r="L12" s="291">
        <v>0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24" customFormat="1" ht="18.75">
      <c r="A13" s="117">
        <v>3</v>
      </c>
      <c r="B13" s="117" t="s">
        <v>23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s="124" customFormat="1" ht="18.75">
      <c r="A14" s="117">
        <v>4</v>
      </c>
      <c r="B14" s="117" t="s">
        <v>24</v>
      </c>
      <c r="C14" s="300">
        <v>0</v>
      </c>
      <c r="D14" s="300">
        <v>33</v>
      </c>
      <c r="E14" s="300">
        <v>0</v>
      </c>
      <c r="F14" s="300">
        <v>0</v>
      </c>
      <c r="G14" s="300">
        <v>0</v>
      </c>
      <c r="H14" s="300">
        <v>5</v>
      </c>
      <c r="I14" s="300">
        <v>0</v>
      </c>
      <c r="J14" s="300">
        <v>0</v>
      </c>
      <c r="K14" s="300">
        <v>0</v>
      </c>
      <c r="L14" s="300">
        <v>1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s="124" customFormat="1" ht="18.75">
      <c r="A15" s="117">
        <v>5</v>
      </c>
      <c r="B15" s="117" t="s">
        <v>25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2</v>
      </c>
      <c r="L15" s="291">
        <v>0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s="124" customFormat="1" ht="24" customHeight="1">
      <c r="A16" s="117">
        <v>6</v>
      </c>
      <c r="B16" s="117" t="s">
        <v>26</v>
      </c>
      <c r="C16" s="291">
        <v>0</v>
      </c>
      <c r="D16" s="291">
        <v>0</v>
      </c>
      <c r="E16" s="291">
        <v>10</v>
      </c>
      <c r="F16" s="291">
        <v>0</v>
      </c>
      <c r="G16" s="291">
        <v>0</v>
      </c>
      <c r="H16" s="291">
        <v>0</v>
      </c>
      <c r="I16" s="291">
        <v>5</v>
      </c>
      <c r="J16" s="291">
        <v>0</v>
      </c>
      <c r="K16" s="291">
        <v>0</v>
      </c>
      <c r="L16" s="291"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s="124" customFormat="1" ht="18.75">
      <c r="A17" s="117">
        <v>7</v>
      </c>
      <c r="B17" s="117" t="s">
        <v>27</v>
      </c>
      <c r="C17" s="291">
        <v>13940</v>
      </c>
      <c r="D17" s="291">
        <v>1247</v>
      </c>
      <c r="E17" s="291">
        <v>2</v>
      </c>
      <c r="F17" s="291">
        <v>10</v>
      </c>
      <c r="G17" s="291">
        <v>1266</v>
      </c>
      <c r="H17" s="291">
        <v>65</v>
      </c>
      <c r="I17" s="291"/>
      <c r="J17" s="291"/>
      <c r="K17" s="291">
        <v>0</v>
      </c>
      <c r="L17" s="291"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0" s="168" customFormat="1" ht="18.75">
      <c r="A18" s="118"/>
      <c r="B18" s="119" t="s">
        <v>5</v>
      </c>
      <c r="C18" s="120">
        <f aca="true" t="shared" si="0" ref="C18:L18">SUM(C11:C17)</f>
        <v>26080.6756361804</v>
      </c>
      <c r="D18" s="120">
        <f t="shared" si="0"/>
        <v>6230.702544721592</v>
      </c>
      <c r="E18" s="120">
        <f t="shared" si="0"/>
        <v>279</v>
      </c>
      <c r="F18" s="120">
        <f t="shared" si="0"/>
        <v>33</v>
      </c>
      <c r="G18" s="120">
        <f t="shared" si="0"/>
        <v>1607</v>
      </c>
      <c r="H18" s="120">
        <f t="shared" si="0"/>
        <v>86.1</v>
      </c>
      <c r="I18" s="120">
        <f t="shared" si="0"/>
        <v>5</v>
      </c>
      <c r="J18" s="120">
        <f t="shared" si="0"/>
        <v>29</v>
      </c>
      <c r="K18" s="120">
        <f t="shared" si="0"/>
        <v>14</v>
      </c>
      <c r="L18" s="120">
        <f t="shared" si="0"/>
        <v>13</v>
      </c>
      <c r="O18" s="169"/>
      <c r="S18" s="169"/>
      <c r="T18" s="169"/>
    </row>
    <row r="19" s="113" customFormat="1" ht="32.25" customHeight="1">
      <c r="T19" s="163"/>
    </row>
    <row r="20" spans="3:10" ht="18">
      <c r="C20" s="170"/>
      <c r="D20" s="170"/>
      <c r="E20" s="163"/>
      <c r="F20" s="163"/>
      <c r="G20" s="170"/>
      <c r="H20" s="170"/>
      <c r="I20" s="171"/>
      <c r="J20" s="172" t="s">
        <v>114</v>
      </c>
    </row>
    <row r="21" spans="4:10" ht="18">
      <c r="D21" s="160"/>
      <c r="J21" s="173" t="s">
        <v>115</v>
      </c>
    </row>
    <row r="22" ht="18">
      <c r="J22" s="173" t="s">
        <v>100</v>
      </c>
    </row>
    <row r="23" ht="18">
      <c r="J23" s="174" t="s">
        <v>116</v>
      </c>
    </row>
    <row r="24" ht="18">
      <c r="J24" s="173" t="s">
        <v>102</v>
      </c>
    </row>
  </sheetData>
  <sheetProtection/>
  <mergeCells count="11">
    <mergeCell ref="K8:L8"/>
    <mergeCell ref="K1:L1"/>
    <mergeCell ref="A2:L2"/>
    <mergeCell ref="A4:L4"/>
    <mergeCell ref="A6:L6"/>
    <mergeCell ref="A8:A9"/>
    <mergeCell ref="B8:B9"/>
    <mergeCell ref="C8:D8"/>
    <mergeCell ref="E8:F8"/>
    <mergeCell ref="G8:H8"/>
    <mergeCell ref="I8:J8"/>
  </mergeCells>
  <conditionalFormatting sqref="J23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S6" sqref="S6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69" t="s">
        <v>117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70" t="s">
        <v>147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67" t="s">
        <v>70</v>
      </c>
      <c r="B7" s="367" t="s">
        <v>96</v>
      </c>
      <c r="C7" s="366" t="s">
        <v>71</v>
      </c>
      <c r="D7" s="366"/>
      <c r="E7" s="367" t="s">
        <v>72</v>
      </c>
      <c r="F7" s="367"/>
      <c r="G7" s="367"/>
      <c r="H7" s="367"/>
      <c r="I7" s="367"/>
      <c r="J7" s="367"/>
      <c r="K7" s="367"/>
      <c r="L7" s="367"/>
      <c r="M7" s="371" t="s">
        <v>86</v>
      </c>
      <c r="N7" s="371"/>
      <c r="O7" s="371"/>
      <c r="P7" s="371"/>
      <c r="Q7" s="371"/>
      <c r="R7" s="371"/>
      <c r="S7" s="371"/>
      <c r="T7" s="371"/>
      <c r="U7" s="371"/>
      <c r="V7" s="371"/>
    </row>
    <row r="8" spans="1:22" s="32" customFormat="1" ht="96.75" customHeight="1">
      <c r="A8" s="367"/>
      <c r="B8" s="367"/>
      <c r="C8" s="366" t="s">
        <v>75</v>
      </c>
      <c r="D8" s="366"/>
      <c r="E8" s="367" t="s">
        <v>76</v>
      </c>
      <c r="F8" s="367"/>
      <c r="G8" s="367" t="s">
        <v>77</v>
      </c>
      <c r="H8" s="367"/>
      <c r="I8" s="367" t="s">
        <v>78</v>
      </c>
      <c r="J8" s="367"/>
      <c r="K8" s="367" t="s">
        <v>79</v>
      </c>
      <c r="L8" s="367"/>
      <c r="M8" s="368" t="s">
        <v>87</v>
      </c>
      <c r="N8" s="368"/>
      <c r="O8" s="368" t="s">
        <v>88</v>
      </c>
      <c r="P8" s="368"/>
      <c r="Q8" s="368" t="s">
        <v>89</v>
      </c>
      <c r="R8" s="368"/>
      <c r="S8" s="368" t="s">
        <v>90</v>
      </c>
      <c r="T8" s="368"/>
      <c r="U8" s="368" t="s">
        <v>91</v>
      </c>
      <c r="V8" s="371"/>
    </row>
    <row r="9" spans="1:22" s="36" customFormat="1" ht="30.75" customHeight="1">
      <c r="A9" s="367"/>
      <c r="B9" s="367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102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64" t="s">
        <v>114</v>
      </c>
      <c r="R12" s="364"/>
      <c r="S12" s="364"/>
      <c r="T12" s="364"/>
      <c r="U12" s="364"/>
      <c r="V12" s="89"/>
    </row>
    <row r="13" spans="9:21" ht="21" customHeight="1">
      <c r="I13" s="363"/>
      <c r="J13" s="363"/>
      <c r="K13" s="363"/>
      <c r="Q13" s="365" t="s">
        <v>115</v>
      </c>
      <c r="R13" s="365"/>
      <c r="S13" s="365"/>
      <c r="T13" s="365"/>
      <c r="U13" s="365"/>
    </row>
    <row r="14" spans="17:21" ht="18.75" customHeight="1">
      <c r="Q14" s="362" t="s">
        <v>100</v>
      </c>
      <c r="R14" s="362"/>
      <c r="S14" s="362"/>
      <c r="T14" s="362"/>
      <c r="U14" s="362"/>
    </row>
    <row r="15" spans="17:21" ht="21" customHeight="1">
      <c r="Q15" s="361" t="s">
        <v>116</v>
      </c>
      <c r="R15" s="361"/>
      <c r="S15" s="361"/>
      <c r="T15" s="361"/>
      <c r="U15" s="361"/>
    </row>
    <row r="16" spans="17:21" ht="20.25" customHeight="1">
      <c r="Q16" s="362" t="s">
        <v>102</v>
      </c>
      <c r="R16" s="362"/>
      <c r="S16" s="362"/>
      <c r="T16" s="362"/>
      <c r="U16" s="362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W6" sqref="W6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74"/>
      <c r="L1" s="374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69" t="s">
        <v>117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70" t="s">
        <v>148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382"/>
      <c r="Y5" s="382"/>
      <c r="Z5" s="382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5" t="s">
        <v>70</v>
      </c>
      <c r="B7" s="377" t="s">
        <v>96</v>
      </c>
      <c r="C7" s="380" t="s">
        <v>71</v>
      </c>
      <c r="D7" s="381"/>
      <c r="E7" s="373" t="s">
        <v>72</v>
      </c>
      <c r="F7" s="373"/>
      <c r="G7" s="373"/>
      <c r="H7" s="373"/>
      <c r="I7" s="373"/>
      <c r="J7" s="373"/>
      <c r="K7" s="373"/>
      <c r="L7" s="373"/>
      <c r="M7" s="383" t="s">
        <v>86</v>
      </c>
      <c r="N7" s="384"/>
      <c r="O7" s="384"/>
      <c r="P7" s="384"/>
      <c r="Q7" s="384"/>
      <c r="R7" s="384"/>
      <c r="S7" s="384"/>
      <c r="T7" s="384"/>
      <c r="U7" s="384"/>
      <c r="V7" s="384"/>
      <c r="W7" s="376" t="s">
        <v>73</v>
      </c>
      <c r="X7" s="376"/>
      <c r="Y7" s="376" t="s">
        <v>74</v>
      </c>
      <c r="Z7" s="376"/>
    </row>
    <row r="8" spans="1:26" s="36" customFormat="1" ht="47.25" customHeight="1">
      <c r="A8" s="386"/>
      <c r="B8" s="378"/>
      <c r="C8" s="388" t="s">
        <v>75</v>
      </c>
      <c r="D8" s="389"/>
      <c r="E8" s="375" t="s">
        <v>76</v>
      </c>
      <c r="F8" s="375"/>
      <c r="G8" s="375" t="s">
        <v>77</v>
      </c>
      <c r="H8" s="375"/>
      <c r="I8" s="375" t="s">
        <v>78</v>
      </c>
      <c r="J8" s="375"/>
      <c r="K8" s="375" t="s">
        <v>79</v>
      </c>
      <c r="L8" s="375"/>
      <c r="M8" s="372" t="s">
        <v>87</v>
      </c>
      <c r="N8" s="372"/>
      <c r="O8" s="372" t="s">
        <v>88</v>
      </c>
      <c r="P8" s="372"/>
      <c r="Q8" s="372" t="s">
        <v>89</v>
      </c>
      <c r="R8" s="372"/>
      <c r="S8" s="372" t="s">
        <v>90</v>
      </c>
      <c r="T8" s="372"/>
      <c r="U8" s="372" t="s">
        <v>91</v>
      </c>
      <c r="V8" s="390"/>
      <c r="W8" s="376"/>
      <c r="X8" s="376"/>
      <c r="Y8" s="376"/>
      <c r="Z8" s="376"/>
    </row>
    <row r="9" spans="1:26" s="36" customFormat="1" ht="60.75" customHeight="1">
      <c r="A9" s="387"/>
      <c r="B9" s="379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102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1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114</v>
      </c>
    </row>
    <row r="18" ht="16.5">
      <c r="V18" s="49" t="s">
        <v>115</v>
      </c>
    </row>
    <row r="19" ht="21" customHeight="1">
      <c r="V19" s="49" t="s">
        <v>100</v>
      </c>
    </row>
    <row r="20" ht="24.75" customHeight="1">
      <c r="V20" s="50" t="s">
        <v>116</v>
      </c>
    </row>
    <row r="21" ht="20.25" customHeight="1">
      <c r="V21" s="49" t="s">
        <v>102</v>
      </c>
    </row>
  </sheetData>
  <sheetProtection/>
  <mergeCells count="21">
    <mergeCell ref="M8:N8"/>
    <mergeCell ref="X5:Z5"/>
    <mergeCell ref="E8:F8"/>
    <mergeCell ref="I8:J8"/>
    <mergeCell ref="S8:T8"/>
    <mergeCell ref="M7:V7"/>
    <mergeCell ref="A7:A9"/>
    <mergeCell ref="G8:H8"/>
    <mergeCell ref="C8:D8"/>
    <mergeCell ref="O8:P8"/>
    <mergeCell ref="U8:V8"/>
    <mergeCell ref="Q8:R8"/>
    <mergeCell ref="E7:L7"/>
    <mergeCell ref="K1:L1"/>
    <mergeCell ref="K8:L8"/>
    <mergeCell ref="A2:Z2"/>
    <mergeCell ref="W7:X8"/>
    <mergeCell ref="A4:Z4"/>
    <mergeCell ref="Y7:Z8"/>
    <mergeCell ref="B7:B9"/>
    <mergeCell ref="C7:D7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28125" style="293" customWidth="1"/>
    <col min="2" max="2" width="17.140625" style="293" customWidth="1"/>
    <col min="3" max="3" width="9.7109375" style="293" bestFit="1" customWidth="1"/>
    <col min="4" max="4" width="8.421875" style="293" customWidth="1"/>
    <col min="5" max="5" width="16.00390625" style="293" customWidth="1"/>
    <col min="6" max="6" width="12.00390625" style="293" customWidth="1"/>
    <col min="7" max="7" width="9.28125" style="293" bestFit="1" customWidth="1"/>
    <col min="8" max="8" width="20.421875" style="293" bestFit="1" customWidth="1"/>
    <col min="9" max="11" width="13.8515625" style="293" customWidth="1"/>
    <col min="12" max="12" width="9.8515625" style="250" customWidth="1"/>
    <col min="13" max="13" width="11.421875" style="248" customWidth="1"/>
    <col min="14" max="14" width="10.57421875" style="248" customWidth="1"/>
    <col min="15" max="15" width="12.57421875" style="249" customWidth="1"/>
    <col min="16" max="43" width="9.140625" style="250" customWidth="1"/>
    <col min="44" max="16384" width="9.140625" style="293" customWidth="1"/>
  </cols>
  <sheetData>
    <row r="1" spans="1:12" ht="27.75" customHeight="1">
      <c r="A1" s="393" t="s">
        <v>126</v>
      </c>
      <c r="B1" s="393"/>
      <c r="C1" s="393"/>
      <c r="D1" s="393"/>
      <c r="E1" s="393"/>
      <c r="F1" s="393"/>
      <c r="G1" s="393"/>
      <c r="H1" s="393"/>
      <c r="I1" s="246"/>
      <c r="J1" s="246"/>
      <c r="K1" s="246"/>
      <c r="L1" s="247"/>
    </row>
    <row r="2" spans="5:12" ht="15.75">
      <c r="E2" s="394" t="s">
        <v>149</v>
      </c>
      <c r="F2" s="395"/>
      <c r="G2" s="395"/>
      <c r="H2" s="395"/>
      <c r="I2" s="251"/>
      <c r="J2" s="251"/>
      <c r="K2" s="251"/>
      <c r="L2" s="251"/>
    </row>
    <row r="3" spans="1:12" ht="63" customHeight="1">
      <c r="A3" s="391" t="s">
        <v>0</v>
      </c>
      <c r="B3" s="391" t="s">
        <v>119</v>
      </c>
      <c r="C3" s="392" t="s">
        <v>120</v>
      </c>
      <c r="D3" s="392"/>
      <c r="E3" s="392" t="s">
        <v>121</v>
      </c>
      <c r="F3" s="392" t="s">
        <v>122</v>
      </c>
      <c r="G3" s="392"/>
      <c r="H3" s="392" t="s">
        <v>123</v>
      </c>
      <c r="I3" s="114"/>
      <c r="J3" s="114"/>
      <c r="K3" s="114"/>
      <c r="L3" s="114"/>
    </row>
    <row r="4" spans="1:15" ht="79.5" customHeight="1">
      <c r="A4" s="391"/>
      <c r="B4" s="391"/>
      <c r="C4" s="115" t="s">
        <v>124</v>
      </c>
      <c r="D4" s="115" t="s">
        <v>125</v>
      </c>
      <c r="E4" s="392"/>
      <c r="F4" s="115" t="s">
        <v>124</v>
      </c>
      <c r="G4" s="115" t="s">
        <v>125</v>
      </c>
      <c r="H4" s="392"/>
      <c r="I4" s="114"/>
      <c r="J4" s="114"/>
      <c r="K4" s="114"/>
      <c r="L4" s="114"/>
      <c r="O4" s="252">
        <v>0</v>
      </c>
    </row>
    <row r="5" spans="1:43" s="256" customFormat="1" ht="15">
      <c r="A5" s="253">
        <v>1</v>
      </c>
      <c r="B5" s="253">
        <v>2</v>
      </c>
      <c r="C5" s="253">
        <v>5</v>
      </c>
      <c r="D5" s="253">
        <v>6</v>
      </c>
      <c r="E5" s="253">
        <v>7</v>
      </c>
      <c r="F5" s="253">
        <v>8</v>
      </c>
      <c r="G5" s="253">
        <v>9</v>
      </c>
      <c r="H5" s="253">
        <v>10</v>
      </c>
      <c r="I5" s="254"/>
      <c r="J5" s="254"/>
      <c r="K5" s="254"/>
      <c r="L5" s="254"/>
      <c r="M5" s="255"/>
      <c r="N5" s="256" t="s">
        <v>133</v>
      </c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</row>
    <row r="6" spans="1:43" s="249" customFormat="1" ht="18.75">
      <c r="A6" s="245">
        <v>1</v>
      </c>
      <c r="B6" s="259" t="s">
        <v>22</v>
      </c>
      <c r="C6" s="266">
        <v>12520</v>
      </c>
      <c r="D6" s="266">
        <v>102</v>
      </c>
      <c r="E6" s="269">
        <v>0</v>
      </c>
      <c r="F6" s="266">
        <v>1059</v>
      </c>
      <c r="G6" s="266">
        <v>3980</v>
      </c>
      <c r="H6" s="294">
        <v>0</v>
      </c>
      <c r="I6" s="260"/>
      <c r="J6" s="260"/>
      <c r="K6" s="260"/>
      <c r="L6" s="116"/>
      <c r="M6" s="261">
        <f aca="true" t="shared" si="0" ref="M6:M14">E6+H6</f>
        <v>0</v>
      </c>
      <c r="N6" s="262">
        <f>'Part-II'!L10</f>
        <v>0</v>
      </c>
      <c r="O6" s="262">
        <f aca="true" t="shared" si="1" ref="O6:O14">M6-N6</f>
        <v>0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</row>
    <row r="7" spans="1:43" s="249" customFormat="1" ht="18.75">
      <c r="A7" s="245">
        <v>2</v>
      </c>
      <c r="B7" s="259" t="s">
        <v>102</v>
      </c>
      <c r="C7" s="266">
        <v>1279</v>
      </c>
      <c r="D7" s="266">
        <v>8</v>
      </c>
      <c r="E7" s="269">
        <v>0</v>
      </c>
      <c r="F7" s="266">
        <v>32627</v>
      </c>
      <c r="G7" s="266">
        <v>1377</v>
      </c>
      <c r="H7" s="294">
        <v>0</v>
      </c>
      <c r="I7" s="270"/>
      <c r="J7" s="270"/>
      <c r="K7" s="270"/>
      <c r="L7" s="116"/>
      <c r="M7" s="261">
        <f t="shared" si="0"/>
        <v>0</v>
      </c>
      <c r="N7" s="262">
        <f>'Part-II'!L11</f>
        <v>0</v>
      </c>
      <c r="O7" s="262">
        <f t="shared" si="1"/>
        <v>0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</row>
    <row r="8" spans="1:43" s="249" customFormat="1" ht="18.75">
      <c r="A8" s="245">
        <v>3</v>
      </c>
      <c r="B8" s="259" t="s">
        <v>23</v>
      </c>
      <c r="C8" s="266">
        <v>0</v>
      </c>
      <c r="D8" s="266">
        <v>0</v>
      </c>
      <c r="E8" s="269">
        <v>0</v>
      </c>
      <c r="F8" s="266">
        <v>52395</v>
      </c>
      <c r="G8" s="266">
        <v>501</v>
      </c>
      <c r="H8" s="294">
        <v>0</v>
      </c>
      <c r="I8" s="260"/>
      <c r="J8" s="260"/>
      <c r="K8" s="260"/>
      <c r="L8" s="116"/>
      <c r="M8" s="261">
        <f t="shared" si="0"/>
        <v>0</v>
      </c>
      <c r="N8" s="262">
        <f>'Part-II'!L12</f>
        <v>0</v>
      </c>
      <c r="O8" s="262">
        <f t="shared" si="1"/>
        <v>0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</row>
    <row r="9" spans="1:43" s="249" customFormat="1" ht="18.75">
      <c r="A9" s="245">
        <v>4</v>
      </c>
      <c r="B9" s="259" t="s">
        <v>24</v>
      </c>
      <c r="C9" s="266">
        <v>6051</v>
      </c>
      <c r="D9" s="266">
        <v>0</v>
      </c>
      <c r="E9" s="269">
        <v>0</v>
      </c>
      <c r="F9" s="266">
        <v>61904</v>
      </c>
      <c r="G9" s="266">
        <v>0</v>
      </c>
      <c r="H9" s="294">
        <v>0</v>
      </c>
      <c r="I9" s="268"/>
      <c r="J9" s="268"/>
      <c r="K9" s="268"/>
      <c r="L9" s="116"/>
      <c r="M9" s="261">
        <f>E9+H9</f>
        <v>0</v>
      </c>
      <c r="N9" s="262">
        <f>'Part-II'!L13</f>
        <v>0</v>
      </c>
      <c r="O9" s="262">
        <f t="shared" si="1"/>
        <v>0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</row>
    <row r="10" spans="1:44" s="265" customFormat="1" ht="18.75">
      <c r="A10" s="245">
        <v>5</v>
      </c>
      <c r="B10" s="259" t="s">
        <v>25</v>
      </c>
      <c r="C10" s="266">
        <v>3078</v>
      </c>
      <c r="D10" s="266">
        <v>0</v>
      </c>
      <c r="E10" s="269">
        <v>0</v>
      </c>
      <c r="F10" s="266">
        <v>29453</v>
      </c>
      <c r="G10" s="266">
        <v>0</v>
      </c>
      <c r="H10" s="294">
        <v>0</v>
      </c>
      <c r="I10" s="270"/>
      <c r="J10" s="270"/>
      <c r="K10" s="270"/>
      <c r="L10" s="116"/>
      <c r="M10" s="261">
        <f t="shared" si="0"/>
        <v>0</v>
      </c>
      <c r="N10" s="262">
        <f>'Part-II'!L14</f>
        <v>0</v>
      </c>
      <c r="O10" s="262">
        <f t="shared" si="1"/>
        <v>0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</row>
    <row r="11" spans="1:43" s="249" customFormat="1" ht="18.75">
      <c r="A11" s="245">
        <v>6</v>
      </c>
      <c r="B11" s="259" t="s">
        <v>26</v>
      </c>
      <c r="C11" s="266">
        <v>4331</v>
      </c>
      <c r="D11" s="266">
        <v>0</v>
      </c>
      <c r="E11" s="269">
        <v>0</v>
      </c>
      <c r="F11" s="266">
        <v>51097</v>
      </c>
      <c r="G11" s="266">
        <v>0</v>
      </c>
      <c r="H11" s="294">
        <v>0</v>
      </c>
      <c r="I11" s="260"/>
      <c r="J11" s="260"/>
      <c r="K11" s="260"/>
      <c r="L11" s="116"/>
      <c r="M11" s="261">
        <f t="shared" si="0"/>
        <v>0</v>
      </c>
      <c r="N11" s="262">
        <f>'Part-II'!L15</f>
        <v>0</v>
      </c>
      <c r="O11" s="262">
        <f t="shared" si="1"/>
        <v>0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</row>
    <row r="12" spans="1:43" s="249" customFormat="1" ht="18.75">
      <c r="A12" s="245">
        <v>7</v>
      </c>
      <c r="B12" s="259" t="s">
        <v>27</v>
      </c>
      <c r="C12" s="266">
        <v>4056</v>
      </c>
      <c r="D12" s="266">
        <v>0</v>
      </c>
      <c r="E12" s="269">
        <v>0</v>
      </c>
      <c r="F12" s="266">
        <v>59535</v>
      </c>
      <c r="G12" s="266">
        <v>0</v>
      </c>
      <c r="H12" s="294">
        <v>0</v>
      </c>
      <c r="I12" s="270"/>
      <c r="J12" s="270"/>
      <c r="K12" s="270"/>
      <c r="L12" s="116"/>
      <c r="M12" s="261">
        <f t="shared" si="0"/>
        <v>0</v>
      </c>
      <c r="N12" s="262">
        <f>'Part-II'!L16</f>
        <v>0</v>
      </c>
      <c r="O12" s="262">
        <f t="shared" si="1"/>
        <v>0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</row>
    <row r="13" spans="1:43" s="249" customFormat="1" ht="18.75">
      <c r="A13" s="245">
        <v>8</v>
      </c>
      <c r="B13" s="259" t="s">
        <v>135</v>
      </c>
      <c r="C13" s="266"/>
      <c r="D13" s="266"/>
      <c r="E13" s="267">
        <v>0</v>
      </c>
      <c r="F13" s="266"/>
      <c r="G13" s="266"/>
      <c r="H13" s="267">
        <v>0</v>
      </c>
      <c r="I13" s="270"/>
      <c r="J13" s="270"/>
      <c r="K13" s="270"/>
      <c r="L13" s="116"/>
      <c r="M13" s="261">
        <f t="shared" si="0"/>
        <v>0</v>
      </c>
      <c r="N13" s="262">
        <f>'Part-II'!L18</f>
        <v>0</v>
      </c>
      <c r="O13" s="262">
        <f t="shared" si="1"/>
        <v>0</v>
      </c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</row>
    <row r="14" spans="1:43" s="269" customFormat="1" ht="12.75" customHeight="1">
      <c r="A14" s="398" t="s">
        <v>5</v>
      </c>
      <c r="B14" s="398"/>
      <c r="C14" s="271">
        <f>SUM(C6:C12)</f>
        <v>31315</v>
      </c>
      <c r="D14" s="271">
        <f>SUM(D6:D12)</f>
        <v>110</v>
      </c>
      <c r="E14" s="272">
        <f>SUM(E6:E13)+0.01</f>
        <v>0.01</v>
      </c>
      <c r="F14" s="271">
        <f>SUM(F6:F12)</f>
        <v>288070</v>
      </c>
      <c r="G14" s="271">
        <f>SUM(G6:G12)</f>
        <v>5858</v>
      </c>
      <c r="H14" s="272">
        <f>SUM(H6:H13)-0.01</f>
        <v>-0.01</v>
      </c>
      <c r="I14" s="116"/>
      <c r="J14" s="116"/>
      <c r="K14" s="116"/>
      <c r="L14" s="116"/>
      <c r="M14" s="261">
        <f t="shared" si="0"/>
        <v>0</v>
      </c>
      <c r="N14" s="265">
        <f>SUM(N6:N13)</f>
        <v>0</v>
      </c>
      <c r="O14" s="262">
        <f t="shared" si="1"/>
        <v>0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</row>
    <row r="16" spans="3:11" ht="47.25" customHeight="1">
      <c r="C16" s="273"/>
      <c r="D16" s="273"/>
      <c r="E16" s="273"/>
      <c r="F16" s="273"/>
      <c r="G16" s="273"/>
      <c r="H16" s="273"/>
      <c r="I16" s="273"/>
      <c r="J16" s="273"/>
      <c r="K16" s="299"/>
    </row>
    <row r="17" spans="6:11" ht="19.5" customHeight="1">
      <c r="F17" s="396" t="s">
        <v>114</v>
      </c>
      <c r="G17" s="396"/>
      <c r="H17" s="396"/>
      <c r="K17" s="275"/>
    </row>
    <row r="18" spans="6:13" ht="18" customHeight="1">
      <c r="F18" s="397" t="s">
        <v>115</v>
      </c>
      <c r="G18" s="397"/>
      <c r="H18" s="397"/>
      <c r="M18" s="274"/>
    </row>
    <row r="19" spans="6:10" ht="15">
      <c r="F19" s="397" t="s">
        <v>100</v>
      </c>
      <c r="G19" s="397"/>
      <c r="H19" s="397"/>
      <c r="J19" s="275"/>
    </row>
    <row r="20" spans="6:8" ht="12.75" customHeight="1">
      <c r="F20" s="397" t="s">
        <v>116</v>
      </c>
      <c r="G20" s="397"/>
      <c r="H20" s="397"/>
    </row>
    <row r="21" spans="6:8" ht="15">
      <c r="F21" s="397" t="s">
        <v>102</v>
      </c>
      <c r="G21" s="397"/>
      <c r="H21" s="397"/>
    </row>
  </sheetData>
  <sheetProtection/>
  <mergeCells count="14">
    <mergeCell ref="F17:H17"/>
    <mergeCell ref="F18:H18"/>
    <mergeCell ref="F19:H19"/>
    <mergeCell ref="F20:H20"/>
    <mergeCell ref="F21:H21"/>
    <mergeCell ref="A14:B14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NRGES</cp:lastModifiedBy>
  <cp:lastPrinted>2016-10-20T11:31:35Z</cp:lastPrinted>
  <dcterms:created xsi:type="dcterms:W3CDTF">2008-06-03T10:00:46Z</dcterms:created>
  <dcterms:modified xsi:type="dcterms:W3CDTF">2016-10-20T13:12:37Z</dcterms:modified>
  <cp:category/>
  <cp:version/>
  <cp:contentType/>
  <cp:contentStatus/>
</cp:coreProperties>
</file>